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mmary" sheetId="1" state="visible" r:id="rId2"/>
    <sheet name="Admin Details " sheetId="2" state="visible" r:id="rId3"/>
    <sheet name="Recreation Details" sheetId="3" state="visible" r:id="rId4"/>
    <sheet name="Marathon Detail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<sst xmlns="http://schemas.openxmlformats.org/spreadsheetml/2006/main" count="432" uniqueCount="313">
  <si>
    <t xml:space="preserve"> </t>
  </si>
  <si>
    <t xml:space="preserve">Membership:</t>
  </si>
  <si>
    <t xml:space="preserve">Actual</t>
  </si>
  <si>
    <t xml:space="preserve">Est</t>
  </si>
  <si>
    <t xml:space="preserve">Total Members</t>
  </si>
  <si>
    <t xml:space="preserve">Adult Members</t>
  </si>
  <si>
    <t xml:space="preserve">Recreation and Marathon Adult</t>
  </si>
  <si>
    <t xml:space="preserve">Marathon Only Adult</t>
  </si>
  <si>
    <t xml:space="preserve">Recreation Only Adult</t>
  </si>
  <si>
    <t xml:space="preserve">Marathon and Recreation Children</t>
  </si>
  <si>
    <t xml:space="preserve">Recreation Only Children</t>
  </si>
  <si>
    <t xml:space="preserve">Children not divided after 2016</t>
  </si>
  <si>
    <t xml:space="preserve">Marathon Only Children</t>
  </si>
  <si>
    <t xml:space="preserve">Member Fees:</t>
  </si>
  <si>
    <t xml:space="preserve">Admin Portion</t>
  </si>
  <si>
    <t xml:space="preserve">Recreation Portion</t>
  </si>
  <si>
    <t xml:space="preserve">Marathon Portion</t>
  </si>
  <si>
    <t xml:space="preserve">Recreation CKS/Insurance</t>
  </si>
  <si>
    <t xml:space="preserve">Marathon CKS/Insurance</t>
  </si>
  <si>
    <t xml:space="preserve">total Rec Fee</t>
  </si>
  <si>
    <t xml:space="preserve">total Mar Fee</t>
  </si>
  <si>
    <t xml:space="preserve">Total Joint fee</t>
  </si>
  <si>
    <t xml:space="preserve">Revenue: </t>
  </si>
  <si>
    <t xml:space="preserve">Recreation Fees</t>
  </si>
  <si>
    <t xml:space="preserve">number of members times membership fee (includes CKS fees)</t>
  </si>
  <si>
    <t xml:space="preserve">Recreation CKS</t>
  </si>
  <si>
    <t xml:space="preserve">Recreation Grants</t>
  </si>
  <si>
    <r>
      <rPr>
        <sz val="12"/>
        <rFont val="Arial"/>
        <family val="0"/>
        <charset val="1"/>
      </rPr>
      <t xml:space="preserve">MAP&amp;equip grant - </t>
    </r>
    <r>
      <rPr>
        <sz val="12"/>
        <color rgb="FFFF0000"/>
        <rFont val="Arial"/>
        <family val="0"/>
        <charset val="1"/>
      </rPr>
      <t xml:space="preserve">we expect $2000 yet but not added for 2017 because not received - it is accounted for in 2018</t>
    </r>
  </si>
  <si>
    <t xml:space="preserve">Recreation Rental</t>
  </si>
  <si>
    <t xml:space="preserve">Sunday paddles and other trips</t>
  </si>
  <si>
    <t xml:space="preserve">Recreation Sales</t>
  </si>
  <si>
    <t xml:space="preserve">Recreation Instruction</t>
  </si>
  <si>
    <t xml:space="preserve">Recreation Youth Program</t>
  </si>
  <si>
    <t xml:space="preserve">Recreation Miscellaneous</t>
  </si>
  <si>
    <t xml:space="preserve">Recreation Competition</t>
  </si>
  <si>
    <t xml:space="preserve">Recreation Total</t>
  </si>
  <si>
    <t xml:space="preserve">Marathon Fees</t>
  </si>
  <si>
    <t xml:space="preserve">Marathon CKS</t>
  </si>
  <si>
    <t xml:space="preserve">estimate based on current year (includes CKS fees)</t>
  </si>
  <si>
    <t xml:space="preserve">Marathon Grants</t>
  </si>
  <si>
    <r>
      <rPr>
        <sz val="12"/>
        <rFont val="Arial"/>
        <family val="0"/>
        <charset val="1"/>
      </rPr>
      <t xml:space="preserve">MAP, equip, other grants - </t>
    </r>
    <r>
      <rPr>
        <sz val="12"/>
        <color rgb="FFFF0000"/>
        <rFont val="Arial"/>
        <family val="0"/>
        <charset val="1"/>
      </rPr>
      <t xml:space="preserve">we expect $3978.87 yet but not added for 2017 because not received - it is accounted for in 2018</t>
    </r>
  </si>
  <si>
    <t xml:space="preserve">Marathon Rental</t>
  </si>
  <si>
    <t xml:space="preserve">no rentals</t>
  </si>
  <si>
    <t xml:space="preserve">Marathon Sales</t>
  </si>
  <si>
    <t xml:space="preserve">no marathon boats sold 2017</t>
  </si>
  <si>
    <t xml:space="preserve">Marathon Instruction</t>
  </si>
  <si>
    <t xml:space="preserve">Grant for instruction - see above in grants</t>
  </si>
  <si>
    <t xml:space="preserve">Marathon Miscellaneous</t>
  </si>
  <si>
    <t xml:space="preserve">2017 Tee shirt sales - none planned for 2018</t>
  </si>
  <si>
    <t xml:space="preserve">Marathon Competition</t>
  </si>
  <si>
    <t xml:space="preserve">Three Race Events held by our club</t>
  </si>
  <si>
    <t xml:space="preserve">Marathon Total</t>
  </si>
  <si>
    <t xml:space="preserve">Admin Fees</t>
  </si>
  <si>
    <t xml:space="preserve">number of members times membership fee</t>
  </si>
  <si>
    <t xml:space="preserve">Donations</t>
  </si>
  <si>
    <t xml:space="preserve">2018 estimated as 85% of 2017</t>
  </si>
  <si>
    <t xml:space="preserve">Admin Instruction</t>
  </si>
  <si>
    <t xml:space="preserve">Admin Grants</t>
  </si>
  <si>
    <t xml:space="preserve">Admin Miscellaneous</t>
  </si>
  <si>
    <t xml:space="preserve">extra from fee increase is noted within above fees for 2016 onward</t>
  </si>
  <si>
    <t xml:space="preserve">Admin Total</t>
  </si>
  <si>
    <t xml:space="preserve">Total Club Revenue</t>
  </si>
  <si>
    <t xml:space="preserve">Expenses:</t>
  </si>
  <si>
    <t xml:space="preserve">Recreation Refund/Bad Check</t>
  </si>
  <si>
    <t xml:space="preserve">encapsulated in Zone4 fees as of 2016 </t>
  </si>
  <si>
    <t xml:space="preserve">see below - CKS total payment</t>
  </si>
  <si>
    <t xml:space="preserve">Recreation CKS -child</t>
  </si>
  <si>
    <t xml:space="preserve">Recreation free membership</t>
  </si>
  <si>
    <t xml:space="preserve">cost of providing 15 free volunteer memberships</t>
  </si>
  <si>
    <t xml:space="preserve">Recreation Equipment Repair</t>
  </si>
  <si>
    <t xml:space="preserve">Recreation Equipment Purchase</t>
  </si>
  <si>
    <t xml:space="preserve">boats/paddles/balers etc</t>
  </si>
  <si>
    <t xml:space="preserve">Recreation Insurance/Licenses</t>
  </si>
  <si>
    <t xml:space="preserve">SCC Rec division started self insurance in 2016</t>
  </si>
  <si>
    <t xml:space="preserve">none planned</t>
  </si>
  <si>
    <t xml:space="preserve">Marathon CKS - child</t>
  </si>
  <si>
    <t xml:space="preserve">Marathon Equipment Repair</t>
  </si>
  <si>
    <t xml:space="preserve">2018 estimate (2017 repairs done on donation/volunteer basis)</t>
  </si>
  <si>
    <t xml:space="preserve">Marathon Equipment Purchase</t>
  </si>
  <si>
    <t xml:space="preserve">this is a $4000 cost spanned over two years 2018-19</t>
  </si>
  <si>
    <t xml:space="preserve">2017 Marathon Tee shirts for sale </t>
  </si>
  <si>
    <t xml:space="preserve">Marathon Insurance/Licenses</t>
  </si>
  <si>
    <t xml:space="preserve">food &amp; supplies  (starting 2016, includes CKS race fees - $5/racer) includes Nationals assistance rebate to racers $750</t>
  </si>
  <si>
    <t xml:space="preserve">Administration CKS (Club)</t>
  </si>
  <si>
    <t xml:space="preserve">Club registration with CKS</t>
  </si>
  <si>
    <t xml:space="preserve">Admin Equipment Repair</t>
  </si>
  <si>
    <t xml:space="preserve">estimate common gear</t>
  </si>
  <si>
    <t xml:space="preserve">Admin Equipment Purchase</t>
  </si>
  <si>
    <r>
      <rPr>
        <sz val="12"/>
        <rFont val="Arial"/>
        <family val="0"/>
        <charset val="1"/>
      </rPr>
      <t xml:space="preserve">2016 purchase of floor mats.</t>
    </r>
    <r>
      <rPr>
        <sz val="12"/>
        <color rgb="FFFF0000"/>
        <rFont val="Arial"/>
        <family val="0"/>
        <charset val="1"/>
      </rPr>
      <t xml:space="preserve"> 2018 - PFD'S??</t>
    </r>
  </si>
  <si>
    <t xml:space="preserve">Admin Boathouse Rent</t>
  </si>
  <si>
    <t xml:space="preserve">rounded up to account for inflation</t>
  </si>
  <si>
    <t xml:space="preserve">Admin Web site</t>
  </si>
  <si>
    <t xml:space="preserve">BlackSun Inc - higher fees will be  again in 2020 due to hosting and domain are paid every 3 years</t>
  </si>
  <si>
    <t xml:space="preserve">Admin Year end accounting</t>
  </si>
  <si>
    <t xml:space="preserve">Administration Office</t>
  </si>
  <si>
    <t xml:space="preserve">Administration Miscellaneous</t>
  </si>
  <si>
    <t xml:space="preserve">increase includes installation of internet at boathouse(estimate $650)</t>
  </si>
  <si>
    <t xml:space="preserve">Admin Insurance/Licenses</t>
  </si>
  <si>
    <t xml:space="preserve">trailer license and storage, (boathouse rent separated 2016 onward)</t>
  </si>
  <si>
    <t xml:space="preserve">Administration Bank Fees</t>
  </si>
  <si>
    <t xml:space="preserve">Administration Promotion</t>
  </si>
  <si>
    <t xml:space="preserve">Open house, newsletter, adverts</t>
  </si>
  <si>
    <t xml:space="preserve">Admin Meeting Room</t>
  </si>
  <si>
    <t xml:space="preserve">for AGM plus Trip Tales - Using exec member homes for Executive meetings starting 2015</t>
  </si>
  <si>
    <t xml:space="preserve">Zone 4 fees</t>
  </si>
  <si>
    <t xml:space="preserve">Administration Total</t>
  </si>
  <si>
    <t xml:space="preserve">Total to CKS</t>
  </si>
  <si>
    <t xml:space="preserve">membership fees/insurance to CKS</t>
  </si>
  <si>
    <t xml:space="preserve">Total Club Expenses</t>
  </si>
  <si>
    <t xml:space="preserve">Revenue - Expenses</t>
  </si>
  <si>
    <t xml:space="preserve">Admin Revenue</t>
  </si>
  <si>
    <t xml:space="preserve">Admin Sale</t>
  </si>
  <si>
    <t xml:space="preserve">PFDs</t>
  </si>
  <si>
    <t xml:space="preserve">Paddles</t>
  </si>
  <si>
    <t xml:space="preserve">trailer</t>
  </si>
  <si>
    <t xml:space="preserve">total sales</t>
  </si>
  <si>
    <t xml:space="preserve">Admin Rental</t>
  </si>
  <si>
    <t xml:space="preserve">average number of day of trailer rental</t>
  </si>
  <si>
    <t xml:space="preserve">Since Admin bought the trailer, admin gets the income</t>
  </si>
  <si>
    <t xml:space="preserve">average cost per day</t>
  </si>
  <si>
    <t xml:space="preserve">note the increased cost to $50/day</t>
  </si>
  <si>
    <t xml:space="preserve">total rental income</t>
  </si>
  <si>
    <t xml:space="preserve">Wilderness First Aid</t>
  </si>
  <si>
    <t xml:space="preserve">Pass full cost on to attendee at time of training</t>
  </si>
  <si>
    <t xml:space="preserve">Wilderness First Aid Fill Rate</t>
  </si>
  <si>
    <t xml:space="preserve">Assume 8 attendees</t>
  </si>
  <si>
    <t xml:space="preserve">Wilderness First Aid Income</t>
  </si>
  <si>
    <t xml:space="preserve">Wilderness First Aid cost (from below)</t>
  </si>
  <si>
    <t xml:space="preserve">% Cost Recovery</t>
  </si>
  <si>
    <t xml:space="preserve">total lessons</t>
  </si>
  <si>
    <t xml:space="preserve">actual</t>
  </si>
  <si>
    <t xml:space="preserve">Admin Expenses</t>
  </si>
  <si>
    <t xml:space="preserve">Admin Refund/Bad Check</t>
  </si>
  <si>
    <t xml:space="preserve">Estimated</t>
  </si>
  <si>
    <t xml:space="preserve">Admin CKS</t>
  </si>
  <si>
    <t xml:space="preserve">Auto calculated</t>
  </si>
  <si>
    <t xml:space="preserve">PFDs/paddles/throw bags/straps</t>
  </si>
  <si>
    <t xml:space="preserve">Dock Maintenance (subject to approval of rowing club plan)</t>
  </si>
  <si>
    <t xml:space="preserve">trailer maintenance</t>
  </si>
  <si>
    <t xml:space="preserve">total</t>
  </si>
  <si>
    <t xml:space="preserve">Admin Equipment Puchase</t>
  </si>
  <si>
    <t xml:space="preserve">Throw Bags</t>
  </si>
  <si>
    <t xml:space="preserve">Rope</t>
  </si>
  <si>
    <t xml:space="preserve">lcd projector</t>
  </si>
  <si>
    <t xml:space="preserve">canoe rack</t>
  </si>
  <si>
    <t xml:space="preserve">miscellaneous</t>
  </si>
  <si>
    <t xml:space="preserve">flooring</t>
  </si>
  <si>
    <t xml:space="preserve">Wilderness First Aid - number of people per lesson</t>
  </si>
  <si>
    <t xml:space="preserve">Wilderness First Aid - cost per lesson</t>
  </si>
  <si>
    <t xml:space="preserve">Wilderness First Aid- number of lessons</t>
  </si>
  <si>
    <t xml:space="preserve">total Wilderness First Aid</t>
  </si>
  <si>
    <t xml:space="preserve">Wilderness First Aid - cost per person</t>
  </si>
  <si>
    <t xml:space="preserve">total for all lessons</t>
  </si>
  <si>
    <t xml:space="preserve">Admin Office</t>
  </si>
  <si>
    <t xml:space="preserve">Website Hosting</t>
  </si>
  <si>
    <t xml:space="preserve">5 year plan</t>
  </si>
  <si>
    <t xml:space="preserve">Database hosting/upkeep</t>
  </si>
  <si>
    <t xml:space="preserve">financial review</t>
  </si>
  <si>
    <t xml:space="preserve">General Office supplies</t>
  </si>
  <si>
    <t xml:space="preserve">total office</t>
  </si>
  <si>
    <t xml:space="preserve">Admin Insurance and Licenses</t>
  </si>
  <si>
    <t xml:space="preserve">Boathouse rental</t>
  </si>
  <si>
    <t xml:space="preserve">Based on 2009 plus increments</t>
  </si>
  <si>
    <t xml:space="preserve">trailer storage</t>
  </si>
  <si>
    <t xml:space="preserve">Cost of members to the club</t>
  </si>
  <si>
    <t xml:space="preserve">trailer licenses</t>
  </si>
  <si>
    <t xml:space="preserve">Two registrations</t>
  </si>
  <si>
    <t xml:space="preserve">Admin Bank Fees</t>
  </si>
  <si>
    <t xml:space="preserve">banking supplies</t>
  </si>
  <si>
    <t xml:space="preserve">cost per month</t>
  </si>
  <si>
    <t xml:space="preserve">number of months</t>
  </si>
  <si>
    <t xml:space="preserve">total bank fees</t>
  </si>
  <si>
    <t xml:space="preserve">Admin Promotion</t>
  </si>
  <si>
    <t xml:space="preserve">Open House</t>
  </si>
  <si>
    <t xml:space="preserve">Trip Tales/Socials</t>
  </si>
  <si>
    <t xml:space="preserve">Newsletter/advertising</t>
  </si>
  <si>
    <t xml:space="preserve">total promotion</t>
  </si>
  <si>
    <t xml:space="preserve">AGM</t>
  </si>
  <si>
    <t xml:space="preserve">number of meetings remaining</t>
  </si>
  <si>
    <t xml:space="preserve">cost per meeting</t>
  </si>
  <si>
    <t xml:space="preserve">total meetings </t>
  </si>
  <si>
    <t xml:space="preserve">Admin Misc</t>
  </si>
  <si>
    <t xml:space="preserve">Membership Development</t>
  </si>
  <si>
    <t xml:space="preserve">Catherine and Edith</t>
  </si>
  <si>
    <t xml:space="preserve">Admin Director</t>
  </si>
  <si>
    <t xml:space="preserve">Recreation Revenue</t>
  </si>
  <si>
    <t xml:space="preserve">Grant Income</t>
  </si>
  <si>
    <t xml:space="preserve">CKS Equip Grant</t>
  </si>
  <si>
    <t xml:space="preserve">MAPP Grant already received</t>
  </si>
  <si>
    <t xml:space="preserve">MAPP Grant remaining (estimate)</t>
  </si>
  <si>
    <t xml:space="preserve">average number of trips </t>
  </si>
  <si>
    <t xml:space="preserve">Private trips only, note the price increase to match costs</t>
  </si>
  <si>
    <t xml:space="preserve">average number of boats</t>
  </si>
  <si>
    <t xml:space="preserve">of renting from saskatoon vendors</t>
  </si>
  <si>
    <t xml:space="preserve">average number of days</t>
  </si>
  <si>
    <t xml:space="preserve">income per day per boat</t>
  </si>
  <si>
    <t xml:space="preserve">total rentals</t>
  </si>
  <si>
    <t xml:space="preserve">Recreation Sale</t>
  </si>
  <si>
    <t xml:space="preserve">canoe # 1</t>
  </si>
  <si>
    <t xml:space="preserve">canoe # 2</t>
  </si>
  <si>
    <t xml:space="preserve">kayak # 1</t>
  </si>
  <si>
    <t xml:space="preserve">kayak # 2</t>
  </si>
  <si>
    <t xml:space="preserve">this is Bill Morris's course</t>
  </si>
  <si>
    <t xml:space="preserve">canoe skills charge rate</t>
  </si>
  <si>
    <t xml:space="preserve">Cost to the individual</t>
  </si>
  <si>
    <t xml:space="preserve">canoe skills class fill rate</t>
  </si>
  <si>
    <t xml:space="preserve">assume only 80% of the class is filled</t>
  </si>
  <si>
    <t xml:space="preserve">canoe skills income</t>
  </si>
  <si>
    <t xml:space="preserve">canoe skills cost (from below)</t>
  </si>
  <si>
    <t xml:space="preserve">amount the club is charged since it pays a fixed amount regardless of how many people atten</t>
  </si>
  <si>
    <t xml:space="preserve">subsidy of course is 33%, e.g. club pays 33% of total cost particpants pay the remainder - note this is impacted by the class fill rate</t>
  </si>
  <si>
    <t xml:space="preserve">canoe lake charge rate</t>
  </si>
  <si>
    <t xml:space="preserve">canoe lake class fill rate</t>
  </si>
  <si>
    <t xml:space="preserve">canoe lake income</t>
  </si>
  <si>
    <t xml:space="preserve">canoe lake cost (from below)</t>
  </si>
  <si>
    <t xml:space="preserve">kayak lessons charge rate</t>
  </si>
  <si>
    <t xml:space="preserve">Taught by Jeff Roe/Bryan Saraurer in 2010</t>
  </si>
  <si>
    <t xml:space="preserve">kayak lessons class fill rate</t>
  </si>
  <si>
    <t xml:space="preserve">others instructors available</t>
  </si>
  <si>
    <t xml:space="preserve">kayak lessons income</t>
  </si>
  <si>
    <t xml:space="preserve">kayak lessons cost (from below)</t>
  </si>
  <si>
    <t xml:space="preserve">tripping charge rate</t>
  </si>
  <si>
    <t xml:space="preserve">Not taught in 2010 but taught by Wes Deptuch in 2009</t>
  </si>
  <si>
    <t xml:space="preserve">tripping class fill rate</t>
  </si>
  <si>
    <t xml:space="preserve">tripping income</t>
  </si>
  <si>
    <t xml:space="preserve">tripping cost (from below)</t>
  </si>
  <si>
    <t xml:space="preserve">15 Sunday paddles at 50 each</t>
  </si>
  <si>
    <t xml:space="preserve">registation fee to Bill M for lessons</t>
  </si>
  <si>
    <t xml:space="preserve">None planned</t>
  </si>
  <si>
    <t xml:space="preserve">Recreation Youth Instruction </t>
  </si>
  <si>
    <t xml:space="preserve">Grant</t>
  </si>
  <si>
    <t xml:space="preserve">Registration Fee</t>
  </si>
  <si>
    <t xml:space="preserve">12 student 100 each</t>
  </si>
  <si>
    <t xml:space="preserve">Program Income</t>
  </si>
  <si>
    <t xml:space="preserve">Program Cost</t>
  </si>
  <si>
    <t xml:space="preserve">Recreation Expenses</t>
  </si>
  <si>
    <t xml:space="preserve">n/a</t>
  </si>
  <si>
    <t xml:space="preserve">number of free memberships</t>
  </si>
  <si>
    <t xml:space="preserve">rewards for volunteering</t>
  </si>
  <si>
    <t xml:space="preserve">as of Oct 1</t>
  </si>
  <si>
    <t xml:space="preserve">cost per boat</t>
  </si>
  <si>
    <t xml:space="preserve">Estimate on a per boat basis</t>
  </si>
  <si>
    <t xml:space="preserve">number of boats</t>
  </si>
  <si>
    <t xml:space="preserve">some boats need more some need less</t>
  </si>
  <si>
    <t xml:space="preserve">Recreation Equipment Puchase</t>
  </si>
  <si>
    <t xml:space="preserve">composite canoe #1</t>
  </si>
  <si>
    <t xml:space="preserve">composite canoe #2</t>
  </si>
  <si>
    <t xml:space="preserve">composite kayak #1</t>
  </si>
  <si>
    <t xml:space="preserve">composite kayak #2</t>
  </si>
  <si>
    <t xml:space="preserve">canoe skills - number of people per lesson</t>
  </si>
  <si>
    <t xml:space="preserve">canoe skills - cost per lesson (2x2hrs)</t>
  </si>
  <si>
    <t xml:space="preserve">amount Bill M charges the club - fixed rate</t>
  </si>
  <si>
    <t xml:space="preserve">canoe skills- number of lessons</t>
  </si>
  <si>
    <t xml:space="preserve">regardless of number of attendees</t>
  </si>
  <si>
    <t xml:space="preserve">total canoe skills</t>
  </si>
  <si>
    <t xml:space="preserve">canoe skills - cost per person</t>
  </si>
  <si>
    <t xml:space="preserve">cost on per person basis</t>
  </si>
  <si>
    <t xml:space="preserve">canoe lake - number of people per lesson</t>
  </si>
  <si>
    <t xml:space="preserve">canoe lake - cost per lesson (2x8hrs)</t>
  </si>
  <si>
    <t xml:space="preserve">canoe lake - number of lessons</t>
  </si>
  <si>
    <t xml:space="preserve">total canoe lake</t>
  </si>
  <si>
    <t xml:space="preserve">canoe  lake - cost per person</t>
  </si>
  <si>
    <t xml:space="preserve">kayak number of people per lesson</t>
  </si>
  <si>
    <t xml:space="preserve">kayak cost per lesson (2x2hrs)</t>
  </si>
  <si>
    <t xml:space="preserve">kayak number of lessons</t>
  </si>
  <si>
    <t xml:space="preserve">kayak - Harry Bailey pool renta (2hrs)</t>
  </si>
  <si>
    <t xml:space="preserve">kayak - Harry Bailey pool rental times</t>
  </si>
  <si>
    <t xml:space="preserve">total kayak</t>
  </si>
  <si>
    <t xml:space="preserve">kayak - cost per person</t>
  </si>
  <si>
    <t xml:space="preserve">tripping - number of people per lesson</t>
  </si>
  <si>
    <t xml:space="preserve">tripping cost per lessons (1 weekend)</t>
  </si>
  <si>
    <t xml:space="preserve">tripping number of lessons</t>
  </si>
  <si>
    <t xml:space="preserve">total tripping</t>
  </si>
  <si>
    <t xml:space="preserve">tripping cost per person</t>
  </si>
  <si>
    <t xml:space="preserve">300 registration fee for Bill M, 15*150 for Sunday paddles</t>
  </si>
  <si>
    <t xml:space="preserve">Estimate</t>
  </si>
  <si>
    <t xml:space="preserve">Recreation Insurance and Licenses</t>
  </si>
  <si>
    <t xml:space="preserve">Self funded insurance plan - add 1500 per year until $10,000 reached</t>
  </si>
  <si>
    <t xml:space="preserve">Fire insurance/boat insurance</t>
  </si>
  <si>
    <t xml:space="preserve">building insurance from SGI to cover vandalism and fire</t>
  </si>
  <si>
    <t xml:space="preserve">Recreation Bank Fees</t>
  </si>
  <si>
    <t xml:space="preserve">Covered by Admin</t>
  </si>
  <si>
    <t xml:space="preserve">Recreation Youth Instruction</t>
  </si>
  <si>
    <t xml:space="preserve">Grants</t>
  </si>
  <si>
    <t xml:space="preserve">Fees</t>
  </si>
  <si>
    <t xml:space="preserve">Marathon Revenue</t>
  </si>
  <si>
    <t xml:space="preserve">Marathon Sale</t>
  </si>
  <si>
    <t xml:space="preserve">Estimate for how much a boat will sell for</t>
  </si>
  <si>
    <t xml:space="preserve">marathon skills charge rate</t>
  </si>
  <si>
    <t xml:space="preserve">marathon skills class fill rate</t>
  </si>
  <si>
    <t xml:space="preserve">marathon skills income</t>
  </si>
  <si>
    <t xml:space="preserve">marathon skills cost (from below)</t>
  </si>
  <si>
    <t xml:space="preserve">race 1</t>
  </si>
  <si>
    <t xml:space="preserve">One race run under a cost recovery basis</t>
  </si>
  <si>
    <t xml:space="preserve">race 2</t>
  </si>
  <si>
    <t xml:space="preserve">total competition</t>
  </si>
  <si>
    <t xml:space="preserve">Marathon Expenses</t>
  </si>
  <si>
    <t xml:space="preserve">Marathon Refund/Bad Check</t>
  </si>
  <si>
    <t xml:space="preserve">Marathon free membership</t>
  </si>
  <si>
    <t xml:space="preserve">Some boats need more some boats need less</t>
  </si>
  <si>
    <t xml:space="preserve">C-1</t>
  </si>
  <si>
    <t xml:space="preserve">C-2</t>
  </si>
  <si>
    <t xml:space="preserve">Buoy/Anchor/rope</t>
  </si>
  <si>
    <t xml:space="preserve">Purchase 2 or 3 paddles a year</t>
  </si>
  <si>
    <t xml:space="preserve">other</t>
  </si>
  <si>
    <t xml:space="preserve">marathon skills - number of people per lesson</t>
  </si>
  <si>
    <t xml:space="preserve">marathon skills - cost per lesson (2x2hrs)</t>
  </si>
  <si>
    <t xml:space="preserve">No ,paid for marathon lessons assumed</t>
  </si>
  <si>
    <t xml:space="preserve">marathon skills- number of lessons</t>
  </si>
  <si>
    <t xml:space="preserve">total marathon skills</t>
  </si>
  <si>
    <t xml:space="preserve">marathon skills - cost per person</t>
  </si>
  <si>
    <t xml:space="preserve">Marathon Insurance and Licenses</t>
  </si>
  <si>
    <t xml:space="preserve">Marathon Bank Fees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</si>
</sst>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0"/>
    <numFmt numFmtId="166" formatCode="0.00"/>
    <numFmt numFmtId="167" formatCode="_-\$* #,##0.00_-;&quot;-$&quot;* #,##0.00_-;_-\$* \-??_-;_-@"/>
    <numFmt numFmtId="168" formatCode="_-\$* #,##0_-;&quot;-$&quot;* #,##0_-;_-\$* \-??_-;_-@"/>
    <numFmt numFmtId="169" formatCode="_(\$* #,##0.00_);_(\$* \(#,##0.00\);_(\$* \-??_);_(@_)"/>
    <numFmt numFmtId="170" formatCode="\$#,##0.00"/>
    <numFmt numFmtId="171" formatCode="0%"/>
    <numFmt numFmtId="172" formatCode="_-* #,##0_-;\-* #,##0_-;_-* \-??_-;_-@"/>
    <numFmt numFmtId="173" formatCode="_(* #,##0.00_);_(* \(#,##0.00\);_(* \-??_);_(@_)"/>
    <numFmt numFmtId="174" formatCode="_-* #,##0.00_-;\-* #,##0.00_-;_-* \-??_-;_-@"/>
  </numFmts>
  <fonts count="23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  <charset val="1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sz val="10"/>
      <color rgb="FF333333"/>
      <name val="Arial"/>
      <family val="0"/>
      <charset val="1"/>
    </font>
    <font>
      <i val="true"/>
      <sz val="10"/>
      <color rgb="FF808080"/>
      <name val="Arial"/>
      <family val="0"/>
      <charset val="1"/>
    </font>
    <font>
      <sz val="10"/>
      <color rgb="FF006600"/>
      <name val="Arial"/>
      <family val="0"/>
      <charset val="1"/>
    </font>
    <font>
      <sz val="10"/>
      <color rgb="FF996600"/>
      <name val="Arial"/>
      <family val="0"/>
      <charset val="1"/>
    </font>
    <font>
      <sz val="10"/>
      <color rgb="FFCC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FFFFFF"/>
      <name val="Arial"/>
      <family val="0"/>
      <charset val="1"/>
    </font>
    <font>
      <sz val="12"/>
      <name val="Arial"/>
      <family val="0"/>
      <charset val="1"/>
    </font>
    <font>
      <u val="single"/>
      <sz val="12"/>
      <name val="Arial"/>
      <family val="0"/>
      <charset val="1"/>
    </font>
    <font>
      <b val="true"/>
      <sz val="12"/>
      <name val="Arial"/>
      <family val="0"/>
      <charset val="1"/>
    </font>
    <font>
      <b val="true"/>
      <sz val="14"/>
      <name val="Arial"/>
      <family val="0"/>
      <charset val="1"/>
    </font>
    <font>
      <sz val="12"/>
      <color rgb="FFFF0000"/>
      <name val="Arial"/>
      <family val="0"/>
      <charset val="1"/>
    </font>
    <font>
      <sz val="12"/>
      <color rgb="FF558ED5"/>
      <name val="Arial"/>
      <family val="0"/>
      <charset val="1"/>
    </font>
    <font>
      <sz val="10"/>
      <name val="Arial"/>
      <family val="0"/>
      <charset val="1"/>
    </font>
    <font>
      <b val="true"/>
      <sz val="10"/>
      <name val="Arial"/>
      <family val="0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A6A6A6"/>
      </patternFill>
    </fill>
    <fill>
      <patternFill patternType="solid">
        <fgColor rgb="FFDDDDDD"/>
        <bgColor rgb="FFF2DCDB"/>
      </patternFill>
    </fill>
    <fill>
      <patternFill patternType="solid">
        <fgColor rgb="FFF2DCDB"/>
        <bgColor rgb="FFDDDDDD"/>
      </patternFill>
    </fill>
    <fill>
      <patternFill patternType="solid">
        <fgColor rgb="FFFFFF99"/>
        <bgColor rgb="FFFFFFCC"/>
      </patternFill>
    </fill>
    <fill>
      <patternFill patternType="solid">
        <fgColor rgb="FFEEECE1"/>
        <bgColor rgb="FFF2DCDB"/>
      </patternFill>
    </fill>
    <fill>
      <patternFill patternType="solid">
        <fgColor rgb="FFA6A6A6"/>
        <bgColor rgb="FF9999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11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11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11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11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11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9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11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9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11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11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5" fillId="9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5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1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9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11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11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11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11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9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5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9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11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5" fillId="11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5" fillId="11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5" fillId="9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11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5" fillId="11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5" fillId="11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5" fillId="9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11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1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5" fillId="1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5" fillId="1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5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11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11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5" fillId="9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5" fillId="11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5" fillId="11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11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11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5" fillId="11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5" fillId="9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5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5" fillId="9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5" fillId="9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1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5" fillId="1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5" fillId="1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11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11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1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5" fillId="1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5" fillId="1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1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1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9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5" fillId="9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9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11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11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11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9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11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11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11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11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9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1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1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2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dxfs count="1">
    <dxf>
      <fill>
        <patternFill>
          <bgColor rgb="00FFFFFF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F2DCDB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558ED5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C10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5" outlineLevelRow="0" outlineLevelCol="0"/>
  <cols>
    <col collapsed="false" customWidth="true" hidden="false" outlineLevel="0" max="1" min="1" style="0" width="34"/>
    <col collapsed="false" customWidth="true" hidden="false" outlineLevel="0" max="2" min="2" style="0" width="12.5"/>
    <col collapsed="false" customWidth="true" hidden="false" outlineLevel="0" max="3" min="3" style="0" width="13.5"/>
    <col collapsed="false" customWidth="true" hidden="false" outlineLevel="0" max="4" min="4" style="0" width="14.01"/>
    <col collapsed="false" customWidth="true" hidden="false" outlineLevel="0" max="6" min="5" style="0" width="13.01"/>
    <col collapsed="false" customWidth="true" hidden="false" outlineLevel="0" max="7" min="7" style="1" width="12.66"/>
    <col collapsed="false" customWidth="true" hidden="false" outlineLevel="0" max="8" min="8" style="2" width="12.66"/>
    <col collapsed="false" customWidth="true" hidden="false" outlineLevel="0" max="9" min="9" style="3" width="15"/>
    <col collapsed="false" customWidth="true" hidden="false" outlineLevel="0" max="10" min="10" style="0" width="56.16"/>
    <col collapsed="false" customWidth="true" hidden="false" outlineLevel="0" max="11" min="11" style="0" width="19.66"/>
    <col collapsed="false" customWidth="true" hidden="false" outlineLevel="0" max="12" min="12" style="0" width="13.17"/>
    <col collapsed="false" customWidth="true" hidden="false" outlineLevel="0" max="13" min="13" style="0" width="13.01"/>
    <col collapsed="false" customWidth="true" hidden="false" outlineLevel="0" max="14" min="14" style="0" width="9.66"/>
    <col collapsed="false" customWidth="true" hidden="false" outlineLevel="0" max="16" min="15" style="0" width="9.16"/>
    <col collapsed="false" customWidth="true" hidden="false" outlineLevel="0" max="17" min="17" style="0" width="9.66"/>
    <col collapsed="false" customWidth="true" hidden="false" outlineLevel="0" max="18" min="18" style="0" width="9.16"/>
    <col collapsed="false" customWidth="true" hidden="false" outlineLevel="0" max="28" min="19" style="0" width="8.67"/>
    <col collapsed="false" customWidth="true" hidden="false" outlineLevel="0" max="1025" min="29" style="0" width="17.33"/>
  </cols>
  <sheetData>
    <row r="1" customFormat="false" ht="15" hidden="false" customHeight="false" outlineLevel="0" collapsed="false">
      <c r="A1" s="4"/>
      <c r="B1" s="4"/>
      <c r="C1" s="4"/>
      <c r="D1" s="4"/>
      <c r="E1" s="4"/>
      <c r="F1" s="4"/>
      <c r="G1" s="5"/>
      <c r="H1" s="6"/>
      <c r="I1" s="7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customFormat="false" ht="15" hidden="false" customHeight="false" outlineLevel="0" collapsed="false">
      <c r="A2" s="4"/>
      <c r="B2" s="8"/>
      <c r="C2" s="8"/>
      <c r="D2" s="8"/>
      <c r="E2" s="8"/>
      <c r="F2" s="9"/>
      <c r="G2" s="10"/>
      <c r="H2" s="9"/>
      <c r="I2" s="8" t="n">
        <v>0.85</v>
      </c>
      <c r="J2" s="1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customFormat="false" ht="15.75" hidden="false" customHeight="true" outlineLevel="0" collapsed="false">
      <c r="A3" s="4"/>
      <c r="B3" s="12" t="n">
        <v>2012</v>
      </c>
      <c r="C3" s="12" t="n">
        <v>2013</v>
      </c>
      <c r="D3" s="12" t="n">
        <v>2014</v>
      </c>
      <c r="E3" s="12" t="n">
        <v>2015</v>
      </c>
      <c r="F3" s="12" t="n">
        <v>2016</v>
      </c>
      <c r="G3" s="13" t="n">
        <v>2017</v>
      </c>
      <c r="H3" s="14" t="n">
        <v>2017</v>
      </c>
      <c r="I3" s="15" t="n">
        <v>2018</v>
      </c>
      <c r="J3" s="16" t="s">
        <v>0</v>
      </c>
      <c r="K3" s="4"/>
      <c r="L3" s="12"/>
      <c r="M3" s="12"/>
      <c r="N3" s="1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customFormat="false" ht="15.75" hidden="false" customHeight="true" outlineLevel="0" collapsed="false">
      <c r="A4" s="17" t="s">
        <v>1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3" t="s">
        <v>3</v>
      </c>
      <c r="H4" s="14" t="s">
        <v>2</v>
      </c>
      <c r="I4" s="15" t="s">
        <v>3</v>
      </c>
      <c r="J4" s="16"/>
      <c r="K4" s="16"/>
      <c r="L4" s="18"/>
      <c r="M4" s="14"/>
      <c r="N4" s="14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</row>
    <row r="5" s="3" customFormat="true" ht="15" hidden="false" customHeight="false" outlineLevel="0" collapsed="false">
      <c r="A5" s="20" t="s">
        <v>4</v>
      </c>
      <c r="B5" s="21" t="n">
        <v>586</v>
      </c>
      <c r="C5" s="21" t="n">
        <v>589</v>
      </c>
      <c r="D5" s="21" t="n">
        <v>627</v>
      </c>
      <c r="E5" s="21" t="n">
        <v>917</v>
      </c>
      <c r="F5" s="21" t="n">
        <v>1328</v>
      </c>
      <c r="G5" s="22" t="n">
        <v>1128.8</v>
      </c>
      <c r="H5" s="23" t="n">
        <v>1554</v>
      </c>
      <c r="I5" s="21" t="n">
        <v>1321</v>
      </c>
      <c r="J5" s="16"/>
      <c r="K5" s="16"/>
      <c r="L5" s="24"/>
      <c r="M5" s="24"/>
      <c r="N5" s="24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</row>
    <row r="6" customFormat="false" ht="15" hidden="false" customHeight="false" outlineLevel="0" collapsed="false">
      <c r="A6" s="25" t="s">
        <v>5</v>
      </c>
      <c r="B6" s="26" t="n">
        <v>523</v>
      </c>
      <c r="C6" s="26" t="n">
        <v>528</v>
      </c>
      <c r="D6" s="26" t="n">
        <f aca="false">627-71</f>
        <v>556</v>
      </c>
      <c r="E6" s="26" t="n">
        <f aca="false">601+65+163</f>
        <v>829</v>
      </c>
      <c r="F6" s="27" t="n">
        <v>1184</v>
      </c>
      <c r="G6" s="28" t="n">
        <v>1006.4</v>
      </c>
      <c r="H6" s="23" t="n">
        <v>1416</v>
      </c>
      <c r="I6" s="21" t="n">
        <v>1204</v>
      </c>
      <c r="J6" s="16"/>
      <c r="K6" s="4"/>
      <c r="L6" s="29"/>
      <c r="M6" s="29"/>
      <c r="N6" s="29"/>
      <c r="O6" s="4"/>
      <c r="P6" s="4"/>
      <c r="Q6" s="30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customFormat="false" ht="15" hidden="false" customHeight="false" outlineLevel="0" collapsed="false">
      <c r="A7" s="31" t="s">
        <v>6</v>
      </c>
      <c r="B7" s="21" t="n">
        <v>48</v>
      </c>
      <c r="C7" s="21" t="n">
        <v>37</v>
      </c>
      <c r="D7" s="21" t="n">
        <v>36</v>
      </c>
      <c r="E7" s="21" t="n">
        <v>36</v>
      </c>
      <c r="F7" s="23" t="n">
        <v>63</v>
      </c>
      <c r="G7" s="22" t="n">
        <v>53.55</v>
      </c>
      <c r="H7" s="23" t="n">
        <v>72</v>
      </c>
      <c r="I7" s="21" t="n">
        <v>61</v>
      </c>
      <c r="J7" s="16"/>
      <c r="K7" s="4"/>
      <c r="L7" s="29"/>
      <c r="M7" s="29"/>
      <c r="N7" s="29"/>
      <c r="O7" s="4"/>
      <c r="P7" s="4"/>
      <c r="Q7" s="30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customFormat="false" ht="15" hidden="false" customHeight="false" outlineLevel="0" collapsed="false">
      <c r="A8" s="31" t="s">
        <v>7</v>
      </c>
      <c r="B8" s="21" t="n">
        <v>27</v>
      </c>
      <c r="C8" s="21" t="n">
        <v>27</v>
      </c>
      <c r="D8" s="21" t="n">
        <v>32</v>
      </c>
      <c r="E8" s="21" t="n">
        <v>30</v>
      </c>
      <c r="F8" s="23" t="n">
        <v>30</v>
      </c>
      <c r="G8" s="22" t="n">
        <v>25.5</v>
      </c>
      <c r="H8" s="23" t="n">
        <v>30</v>
      </c>
      <c r="I8" s="21" t="n">
        <v>26</v>
      </c>
      <c r="J8" s="16"/>
      <c r="K8" s="4"/>
      <c r="L8" s="29"/>
      <c r="M8" s="29"/>
      <c r="N8" s="29"/>
      <c r="O8" s="4"/>
      <c r="P8" s="4"/>
      <c r="Q8" s="30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customFormat="false" ht="15" hidden="false" customHeight="false" outlineLevel="0" collapsed="false">
      <c r="A9" s="31" t="s">
        <v>8</v>
      </c>
      <c r="B9" s="21" t="n">
        <v>448</v>
      </c>
      <c r="C9" s="21" t="n">
        <v>464</v>
      </c>
      <c r="D9" s="21" t="n">
        <v>488</v>
      </c>
      <c r="E9" s="21" t="n">
        <v>763</v>
      </c>
      <c r="F9" s="23" t="n">
        <v>1091</v>
      </c>
      <c r="G9" s="22" t="n">
        <v>927.35</v>
      </c>
      <c r="H9" s="23" t="n">
        <v>1314</v>
      </c>
      <c r="I9" s="21" t="n">
        <v>1117</v>
      </c>
      <c r="J9" s="16"/>
      <c r="K9" s="4"/>
      <c r="L9" s="29"/>
      <c r="M9" s="29"/>
      <c r="N9" s="29"/>
      <c r="O9" s="4"/>
      <c r="P9" s="4"/>
      <c r="Q9" s="30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customFormat="false" ht="15" hidden="false" customHeight="false" outlineLevel="0" collapsed="false">
      <c r="A10" s="31" t="s">
        <v>9</v>
      </c>
      <c r="B10" s="21" t="n">
        <v>2</v>
      </c>
      <c r="C10" s="21" t="n">
        <v>3</v>
      </c>
      <c r="D10" s="21" t="n">
        <v>4</v>
      </c>
      <c r="E10" s="21" t="n">
        <v>4</v>
      </c>
      <c r="F10" s="23" t="n">
        <v>144</v>
      </c>
      <c r="G10" s="22" t="n">
        <v>122.5</v>
      </c>
      <c r="H10" s="23" t="n">
        <v>138</v>
      </c>
      <c r="I10" s="21" t="n">
        <v>117</v>
      </c>
      <c r="J10" s="16"/>
      <c r="K10" s="4"/>
      <c r="L10" s="29"/>
      <c r="M10" s="29"/>
      <c r="N10" s="29"/>
      <c r="O10" s="4"/>
      <c r="P10" s="4"/>
      <c r="Q10" s="30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customFormat="false" ht="15" hidden="false" customHeight="false" outlineLevel="0" collapsed="false">
      <c r="A11" s="31" t="s">
        <v>10</v>
      </c>
      <c r="B11" s="21" t="n">
        <v>55</v>
      </c>
      <c r="C11" s="21" t="n">
        <v>52</v>
      </c>
      <c r="D11" s="21" t="n">
        <v>61</v>
      </c>
      <c r="E11" s="21" t="n">
        <v>79</v>
      </c>
      <c r="F11" s="23"/>
      <c r="G11" s="22"/>
      <c r="H11" s="23"/>
      <c r="I11" s="21"/>
      <c r="J11" s="16" t="s">
        <v>11</v>
      </c>
      <c r="K11" s="4"/>
      <c r="L11" s="29"/>
      <c r="M11" s="29"/>
      <c r="N11" s="29"/>
      <c r="O11" s="4"/>
      <c r="P11" s="4"/>
      <c r="Q11" s="30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customFormat="false" ht="15" hidden="false" customHeight="false" outlineLevel="0" collapsed="false">
      <c r="A12" s="31" t="s">
        <v>12</v>
      </c>
      <c r="B12" s="21" t="n">
        <v>6</v>
      </c>
      <c r="C12" s="21" t="n">
        <v>6</v>
      </c>
      <c r="D12" s="21" t="n">
        <v>6</v>
      </c>
      <c r="E12" s="21" t="n">
        <v>5</v>
      </c>
      <c r="F12" s="23"/>
      <c r="G12" s="32"/>
      <c r="H12" s="33"/>
      <c r="I12" s="34"/>
      <c r="J12" s="16"/>
      <c r="K12" s="4"/>
      <c r="L12" s="29"/>
      <c r="M12" s="29"/>
      <c r="N12" s="29"/>
      <c r="O12" s="4"/>
      <c r="P12" s="4"/>
      <c r="Q12" s="30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customFormat="false" ht="15" hidden="false" customHeight="false" outlineLevel="0" collapsed="false">
      <c r="A13" s="35"/>
      <c r="B13" s="36"/>
      <c r="C13" s="36"/>
      <c r="D13" s="36"/>
      <c r="E13" s="36"/>
      <c r="F13" s="36"/>
      <c r="G13" s="37"/>
      <c r="H13" s="38"/>
      <c r="I13" s="38"/>
      <c r="J13" s="4"/>
      <c r="K13" s="4"/>
      <c r="L13" s="29"/>
      <c r="M13" s="29"/>
      <c r="N13" s="29"/>
      <c r="O13" s="4"/>
      <c r="P13" s="4"/>
      <c r="Q13" s="30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customFormat="false" ht="15" hidden="false" customHeight="false" outlineLevel="0" collapsed="false">
      <c r="A14" s="39" t="s">
        <v>13</v>
      </c>
      <c r="B14" s="36"/>
      <c r="C14" s="36"/>
      <c r="D14" s="36"/>
      <c r="E14" s="36"/>
      <c r="F14" s="36"/>
      <c r="G14" s="40"/>
      <c r="H14" s="41"/>
      <c r="I14" s="41"/>
      <c r="J14" s="4"/>
      <c r="K14" s="4"/>
      <c r="L14" s="29"/>
      <c r="M14" s="29"/>
      <c r="N14" s="29"/>
      <c r="O14" s="4"/>
      <c r="P14" s="4"/>
      <c r="Q14" s="30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customFormat="false" ht="15" hidden="false" customHeight="false" outlineLevel="0" collapsed="false">
      <c r="A15" s="20" t="s">
        <v>14</v>
      </c>
      <c r="B15" s="42" t="n">
        <v>20</v>
      </c>
      <c r="C15" s="42" t="n">
        <v>20</v>
      </c>
      <c r="D15" s="43" t="n">
        <v>20</v>
      </c>
      <c r="E15" s="43" t="n">
        <v>20</v>
      </c>
      <c r="F15" s="44" t="n">
        <v>25</v>
      </c>
      <c r="G15" s="45" t="n">
        <v>25</v>
      </c>
      <c r="H15" s="46" t="n">
        <v>25</v>
      </c>
      <c r="I15" s="47" t="n">
        <v>25</v>
      </c>
      <c r="J15" s="16"/>
      <c r="K15" s="4"/>
      <c r="L15" s="29"/>
      <c r="M15" s="29"/>
      <c r="N15" s="29"/>
      <c r="O15" s="4"/>
      <c r="P15" s="4"/>
      <c r="Q15" s="30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customFormat="false" ht="15" hidden="false" customHeight="false" outlineLevel="0" collapsed="false">
      <c r="A16" s="20" t="s">
        <v>15</v>
      </c>
      <c r="B16" s="42" t="n">
        <v>10</v>
      </c>
      <c r="C16" s="42" t="n">
        <v>15</v>
      </c>
      <c r="D16" s="43" t="n">
        <v>15</v>
      </c>
      <c r="E16" s="43" t="n">
        <v>15</v>
      </c>
      <c r="F16" s="44" t="n">
        <v>15</v>
      </c>
      <c r="G16" s="48" t="n">
        <v>15</v>
      </c>
      <c r="H16" s="44" t="n">
        <v>15</v>
      </c>
      <c r="I16" s="43" t="n">
        <v>15</v>
      </c>
      <c r="J16" s="16" t="s">
        <v>0</v>
      </c>
      <c r="K16" s="4"/>
      <c r="L16" s="29"/>
      <c r="M16" s="29"/>
      <c r="N16" s="29"/>
      <c r="O16" s="4"/>
      <c r="P16" s="4"/>
      <c r="Q16" s="30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customFormat="false" ht="15" hidden="false" customHeight="false" outlineLevel="0" collapsed="false">
      <c r="A17" s="20" t="s">
        <v>16</v>
      </c>
      <c r="B17" s="42" t="n">
        <v>10</v>
      </c>
      <c r="C17" s="42" t="n">
        <v>10</v>
      </c>
      <c r="D17" s="43" t="n">
        <v>10</v>
      </c>
      <c r="E17" s="43" t="n">
        <v>10</v>
      </c>
      <c r="F17" s="44" t="n">
        <v>10</v>
      </c>
      <c r="G17" s="48" t="n">
        <v>10</v>
      </c>
      <c r="H17" s="44" t="n">
        <v>10</v>
      </c>
      <c r="I17" s="43" t="n">
        <v>10</v>
      </c>
      <c r="J17" s="16"/>
      <c r="K17" s="4"/>
      <c r="L17" s="29"/>
      <c r="M17" s="29"/>
      <c r="N17" s="29"/>
      <c r="O17" s="4"/>
      <c r="P17" s="4"/>
      <c r="Q17" s="30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customFormat="false" ht="15" hidden="false" customHeight="false" outlineLevel="0" collapsed="false">
      <c r="A18" s="20" t="s">
        <v>17</v>
      </c>
      <c r="B18" s="42" t="n">
        <v>15</v>
      </c>
      <c r="C18" s="42" t="n">
        <v>15</v>
      </c>
      <c r="D18" s="43" t="n">
        <v>15</v>
      </c>
      <c r="E18" s="43" t="n">
        <v>15</v>
      </c>
      <c r="F18" s="44" t="n">
        <v>15</v>
      </c>
      <c r="G18" s="48" t="n">
        <v>15</v>
      </c>
      <c r="H18" s="44" t="n">
        <v>15</v>
      </c>
      <c r="I18" s="43" t="n">
        <v>15</v>
      </c>
      <c r="J18" s="16" t="s">
        <v>0</v>
      </c>
      <c r="K18" s="4"/>
      <c r="L18" s="29"/>
      <c r="M18" s="29"/>
      <c r="N18" s="29"/>
      <c r="O18" s="4"/>
      <c r="P18" s="4"/>
      <c r="Q18" s="30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customFormat="false" ht="15" hidden="false" customHeight="false" outlineLevel="0" collapsed="false">
      <c r="A19" s="20" t="s">
        <v>18</v>
      </c>
      <c r="B19" s="42" t="n">
        <v>20</v>
      </c>
      <c r="C19" s="42" t="n">
        <v>20</v>
      </c>
      <c r="D19" s="43" t="n">
        <v>20</v>
      </c>
      <c r="E19" s="43" t="n">
        <v>20</v>
      </c>
      <c r="F19" s="44" t="n">
        <v>20</v>
      </c>
      <c r="G19" s="48" t="n">
        <v>20</v>
      </c>
      <c r="H19" s="44" t="n">
        <v>20</v>
      </c>
      <c r="I19" s="43" t="n">
        <v>20</v>
      </c>
      <c r="J19" s="16"/>
      <c r="K19" s="4"/>
      <c r="L19" s="29"/>
      <c r="M19" s="29"/>
      <c r="N19" s="29"/>
      <c r="O19" s="4"/>
      <c r="P19" s="4"/>
      <c r="Q19" s="30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customFormat="false" ht="15" hidden="false" customHeight="false" outlineLevel="0" collapsed="false">
      <c r="A20" s="20" t="s">
        <v>19</v>
      </c>
      <c r="B20" s="42" t="n">
        <f aca="false">B15+B16+B18</f>
        <v>45</v>
      </c>
      <c r="C20" s="42" t="n">
        <f aca="false">C15+C16+C18</f>
        <v>50</v>
      </c>
      <c r="D20" s="42" t="n">
        <f aca="false">D15+D16+D18</f>
        <v>50</v>
      </c>
      <c r="E20" s="42" t="n">
        <f aca="false">E15+E16+E18</f>
        <v>50</v>
      </c>
      <c r="F20" s="49" t="n">
        <f aca="false">F15+F16+F18</f>
        <v>55</v>
      </c>
      <c r="G20" s="48" t="n">
        <v>55</v>
      </c>
      <c r="H20" s="49" t="n">
        <v>55</v>
      </c>
      <c r="I20" s="42" t="n">
        <v>55</v>
      </c>
      <c r="J20" s="16"/>
      <c r="K20" s="4"/>
      <c r="L20" s="29"/>
      <c r="M20" s="29"/>
      <c r="N20" s="29"/>
      <c r="O20" s="4"/>
      <c r="P20" s="4"/>
      <c r="Q20" s="30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customFormat="false" ht="15" hidden="false" customHeight="false" outlineLevel="0" collapsed="false">
      <c r="A21" s="20" t="s">
        <v>20</v>
      </c>
      <c r="B21" s="42" t="n">
        <f aca="false">B15+B17+B19</f>
        <v>50</v>
      </c>
      <c r="C21" s="42" t="n">
        <f aca="false">C15+C17+C19</f>
        <v>50</v>
      </c>
      <c r="D21" s="42" t="n">
        <f aca="false">D15+D17+D19</f>
        <v>50</v>
      </c>
      <c r="E21" s="42" t="n">
        <f aca="false">E15+E17+E19</f>
        <v>50</v>
      </c>
      <c r="F21" s="49" t="n">
        <f aca="false">F15+F17+F19</f>
        <v>55</v>
      </c>
      <c r="G21" s="48" t="n">
        <v>55</v>
      </c>
      <c r="H21" s="49" t="n">
        <v>55</v>
      </c>
      <c r="I21" s="42" t="n">
        <v>55</v>
      </c>
      <c r="J21" s="16"/>
      <c r="K21" s="4"/>
      <c r="L21" s="29"/>
      <c r="M21" s="29"/>
      <c r="N21" s="29"/>
      <c r="O21" s="4"/>
      <c r="P21" s="4"/>
      <c r="Q21" s="30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customFormat="false" ht="15.75" hidden="false" customHeight="true" outlineLevel="0" collapsed="false">
      <c r="A22" s="50" t="s">
        <v>21</v>
      </c>
      <c r="B22" s="51" t="n">
        <f aca="false">B15+B16+B17+B19</f>
        <v>60</v>
      </c>
      <c r="C22" s="51" t="n">
        <f aca="false">C15+C16+C17+C19</f>
        <v>65</v>
      </c>
      <c r="D22" s="51" t="n">
        <f aca="false">D15+D16+D17+D19</f>
        <v>65</v>
      </c>
      <c r="E22" s="51" t="n">
        <f aca="false">E15+E16+E17+E19</f>
        <v>65</v>
      </c>
      <c r="F22" s="52" t="n">
        <f aca="false">F15+F16+F17+F19</f>
        <v>70</v>
      </c>
      <c r="G22" s="53" t="n">
        <v>70</v>
      </c>
      <c r="H22" s="52" t="n">
        <v>70</v>
      </c>
      <c r="I22" s="51" t="n">
        <v>70</v>
      </c>
      <c r="J22" s="16"/>
      <c r="K22" s="4"/>
      <c r="L22" s="29"/>
      <c r="M22" s="29"/>
      <c r="N22" s="29"/>
      <c r="O22" s="4"/>
      <c r="P22" s="4"/>
      <c r="Q22" s="30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="56" customFormat="true" ht="15" hidden="false" customHeight="false" outlineLevel="0" collapsed="false">
      <c r="A23" s="35"/>
      <c r="B23" s="38"/>
      <c r="C23" s="38"/>
      <c r="D23" s="38"/>
      <c r="E23" s="38"/>
      <c r="F23" s="38"/>
      <c r="G23" s="37"/>
      <c r="H23" s="38"/>
      <c r="I23" s="38"/>
      <c r="J23" s="35"/>
      <c r="K23" s="35"/>
      <c r="L23" s="54"/>
      <c r="M23" s="54"/>
      <c r="N23" s="54"/>
      <c r="O23" s="35"/>
      <c r="P23" s="35"/>
      <c r="Q23" s="5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s="19" customFormat="true" ht="15" hidden="false" customHeight="false" outlineLevel="0" collapsed="false">
      <c r="A24" s="16"/>
      <c r="B24" s="57"/>
      <c r="C24" s="57"/>
      <c r="D24" s="57"/>
      <c r="E24" s="57"/>
      <c r="F24" s="57"/>
      <c r="G24" s="58"/>
      <c r="H24" s="57"/>
      <c r="I24" s="57"/>
      <c r="J24" s="16"/>
      <c r="K24" s="16"/>
      <c r="L24" s="24"/>
      <c r="M24" s="24"/>
      <c r="N24" s="24"/>
      <c r="O24" s="16"/>
      <c r="P24" s="16"/>
      <c r="Q24" s="59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="67" customFormat="true" ht="17" hidden="false" customHeight="false" outlineLevel="0" collapsed="false">
      <c r="A25" s="60" t="s">
        <v>22</v>
      </c>
      <c r="B25" s="61"/>
      <c r="C25" s="61"/>
      <c r="D25" s="62"/>
      <c r="E25" s="62"/>
      <c r="F25" s="62"/>
      <c r="G25" s="63"/>
      <c r="H25" s="62"/>
      <c r="I25" s="62"/>
      <c r="J25" s="64"/>
      <c r="K25" s="64"/>
      <c r="L25" s="65"/>
      <c r="M25" s="65"/>
      <c r="N25" s="65"/>
      <c r="O25" s="64"/>
      <c r="P25" s="64"/>
      <c r="Q25" s="66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customFormat="false" ht="15" hidden="false" customHeight="false" outlineLevel="0" collapsed="false">
      <c r="A26" s="68" t="s">
        <v>23</v>
      </c>
      <c r="B26" s="69" t="n">
        <f aca="false">B9*B16+B7*B16</f>
        <v>4960</v>
      </c>
      <c r="C26" s="69" t="n">
        <f aca="false">C9*C16+C7*C16</f>
        <v>7515</v>
      </c>
      <c r="D26" s="69" t="n">
        <f aca="false">D9*D16+D7*D16</f>
        <v>7860</v>
      </c>
      <c r="E26" s="69" t="n">
        <f aca="false">E9*E16+E7*E16</f>
        <v>11985</v>
      </c>
      <c r="F26" s="70" t="n">
        <f aca="false">F9*F16+F7*F16</f>
        <v>17310</v>
      </c>
      <c r="G26" s="71" t="n">
        <v>14715</v>
      </c>
      <c r="H26" s="70" t="n">
        <f aca="false">H9*H16+H7*H16</f>
        <v>20790</v>
      </c>
      <c r="I26" s="69" t="n">
        <f aca="false">I9*I16+I7*I16</f>
        <v>17670</v>
      </c>
      <c r="J26" s="4" t="s">
        <v>24</v>
      </c>
      <c r="K26" s="4"/>
      <c r="L26" s="72"/>
      <c r="M26" s="72"/>
      <c r="N26" s="72"/>
      <c r="O26" s="4"/>
      <c r="P26" s="4"/>
      <c r="Q26" s="30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customFormat="false" ht="15" hidden="false" customHeight="false" outlineLevel="0" collapsed="false">
      <c r="A27" s="73" t="s">
        <v>25</v>
      </c>
      <c r="B27" s="74" t="n">
        <f aca="false">B9*B18</f>
        <v>6720</v>
      </c>
      <c r="C27" s="74" t="n">
        <f aca="false">C9*C18</f>
        <v>6960</v>
      </c>
      <c r="D27" s="74" t="n">
        <f aca="false">D9*D18</f>
        <v>7320</v>
      </c>
      <c r="E27" s="74" t="n">
        <f aca="false">E9*E18</f>
        <v>11445</v>
      </c>
      <c r="F27" s="75" t="n">
        <f aca="false">F9*F18</f>
        <v>16365</v>
      </c>
      <c r="G27" s="76" t="n">
        <v>14715</v>
      </c>
      <c r="H27" s="75" t="n">
        <f aca="false">H9*H18</f>
        <v>19710</v>
      </c>
      <c r="I27" s="74" t="n">
        <f aca="false">I9*I18</f>
        <v>16755</v>
      </c>
      <c r="J27" s="4" t="s">
        <v>24</v>
      </c>
      <c r="K27" s="4"/>
      <c r="L27" s="29"/>
      <c r="M27" s="29"/>
      <c r="N27" s="29"/>
      <c r="O27" s="4"/>
      <c r="P27" s="4"/>
      <c r="Q27" s="30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customFormat="false" ht="15" hidden="false" customHeight="false" outlineLevel="0" collapsed="false">
      <c r="A28" s="73" t="s">
        <v>26</v>
      </c>
      <c r="B28" s="74" t="n">
        <f aca="false">'Recreation Details'!C7</f>
        <v>4956</v>
      </c>
      <c r="C28" s="74" t="n">
        <f aca="false">'Recreation Details'!E7</f>
        <v>4000</v>
      </c>
      <c r="D28" s="74" t="n">
        <v>4812</v>
      </c>
      <c r="E28" s="74" t="n">
        <v>5782.78</v>
      </c>
      <c r="F28" s="75" t="n">
        <v>8100.6</v>
      </c>
      <c r="G28" s="76" t="n">
        <v>8600.6</v>
      </c>
      <c r="H28" s="75" t="n">
        <v>6040.42</v>
      </c>
      <c r="I28" s="74" t="n">
        <v>8000</v>
      </c>
      <c r="J28" s="4" t="s">
        <v>27</v>
      </c>
      <c r="K28" s="4"/>
      <c r="L28" s="29"/>
      <c r="M28" s="29"/>
      <c r="N28" s="29"/>
      <c r="O28" s="4"/>
      <c r="P28" s="4"/>
      <c r="Q28" s="30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customFormat="false" ht="15" hidden="false" customHeight="false" outlineLevel="0" collapsed="false">
      <c r="A29" s="73" t="s">
        <v>28</v>
      </c>
      <c r="B29" s="74" t="n">
        <f aca="false">'Recreation Details'!C14</f>
        <v>515</v>
      </c>
      <c r="C29" s="74"/>
      <c r="D29" s="74" t="n">
        <v>160</v>
      </c>
      <c r="E29" s="74" t="n">
        <v>425</v>
      </c>
      <c r="F29" s="75" t="n">
        <v>420</v>
      </c>
      <c r="G29" s="76" t="n">
        <v>420</v>
      </c>
      <c r="H29" s="75" t="n">
        <v>230</v>
      </c>
      <c r="I29" s="74" t="n">
        <v>300</v>
      </c>
      <c r="J29" s="4" t="s">
        <v>29</v>
      </c>
      <c r="K29" s="4"/>
      <c r="L29" s="29"/>
      <c r="M29" s="29"/>
      <c r="N29" s="29"/>
      <c r="O29" s="4"/>
      <c r="P29" s="4"/>
      <c r="Q29" s="30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customFormat="false" ht="15" hidden="false" customHeight="false" outlineLevel="0" collapsed="false">
      <c r="A30" s="73" t="s">
        <v>30</v>
      </c>
      <c r="B30" s="74" t="n">
        <f aca="false">'Recreation Details'!C21</f>
        <v>400</v>
      </c>
      <c r="C30" s="74" t="n">
        <f aca="false">'Recreation Details'!E21</f>
        <v>600</v>
      </c>
      <c r="D30" s="74" t="n">
        <v>500</v>
      </c>
      <c r="E30" s="74" t="n">
        <v>1900</v>
      </c>
      <c r="F30" s="75" t="n">
        <v>3650</v>
      </c>
      <c r="G30" s="76" t="n">
        <v>3000</v>
      </c>
      <c r="H30" s="75" t="n">
        <v>2160</v>
      </c>
      <c r="I30" s="74" t="n">
        <v>2000</v>
      </c>
      <c r="J30" s="77"/>
      <c r="K30" s="4"/>
      <c r="L30" s="29"/>
      <c r="M30" s="29"/>
      <c r="N30" s="29"/>
      <c r="O30" s="4"/>
      <c r="P30" s="4"/>
      <c r="Q30" s="30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customFormat="false" ht="15" hidden="false" customHeight="false" outlineLevel="0" collapsed="false">
      <c r="A31" s="73" t="s">
        <v>31</v>
      </c>
      <c r="B31" s="74" t="n">
        <f aca="false">'Recreation Details'!C48</f>
        <v>1195</v>
      </c>
      <c r="C31" s="74"/>
      <c r="D31" s="74"/>
      <c r="E31" s="74"/>
      <c r="F31" s="75"/>
      <c r="G31" s="76"/>
      <c r="H31" s="75"/>
      <c r="I31" s="74"/>
      <c r="J31" s="4"/>
      <c r="K31" s="4"/>
      <c r="L31" s="29"/>
      <c r="M31" s="29"/>
      <c r="N31" s="29"/>
      <c r="O31" s="4"/>
      <c r="P31" s="4"/>
      <c r="Q31" s="30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customFormat="false" ht="15" hidden="false" customHeight="false" outlineLevel="0" collapsed="false">
      <c r="A32" s="73" t="s">
        <v>32</v>
      </c>
      <c r="B32" s="74"/>
      <c r="C32" s="74"/>
      <c r="D32" s="74"/>
      <c r="E32" s="74"/>
      <c r="F32" s="75"/>
      <c r="G32" s="76"/>
      <c r="H32" s="75"/>
      <c r="I32" s="74"/>
      <c r="J32" s="4"/>
      <c r="K32" s="4"/>
      <c r="L32" s="29"/>
      <c r="M32" s="29"/>
      <c r="N32" s="29"/>
      <c r="O32" s="4"/>
      <c r="P32" s="4"/>
      <c r="Q32" s="30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customFormat="false" ht="15" hidden="false" customHeight="false" outlineLevel="0" collapsed="false">
      <c r="A33" s="73" t="s">
        <v>33</v>
      </c>
      <c r="B33" s="74"/>
      <c r="C33" s="74"/>
      <c r="D33" s="74"/>
      <c r="E33" s="74"/>
      <c r="F33" s="75"/>
      <c r="G33" s="76"/>
      <c r="H33" s="75"/>
      <c r="I33" s="74"/>
      <c r="J33" s="4"/>
      <c r="K33" s="4"/>
      <c r="L33" s="29"/>
      <c r="M33" s="29"/>
      <c r="N33" s="29"/>
      <c r="O33" s="4"/>
      <c r="P33" s="4"/>
      <c r="Q33" s="30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customFormat="false" ht="15.75" hidden="false" customHeight="true" outlineLevel="0" collapsed="false">
      <c r="A34" s="73" t="s">
        <v>34</v>
      </c>
      <c r="B34" s="74"/>
      <c r="C34" s="74"/>
      <c r="D34" s="74"/>
      <c r="E34" s="74"/>
      <c r="F34" s="75"/>
      <c r="G34" s="76"/>
      <c r="H34" s="75"/>
      <c r="I34" s="74"/>
      <c r="J34" s="4"/>
      <c r="K34" s="4"/>
      <c r="L34" s="29"/>
      <c r="M34" s="29"/>
      <c r="N34" s="29"/>
      <c r="O34" s="4"/>
      <c r="P34" s="4"/>
      <c r="Q34" s="30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customFormat="false" ht="15.75" hidden="false" customHeight="true" outlineLevel="0" collapsed="false">
      <c r="A35" s="78" t="s">
        <v>35</v>
      </c>
      <c r="B35" s="74" t="n">
        <f aca="false">SUM(B26:B34)</f>
        <v>18746</v>
      </c>
      <c r="C35" s="74" t="n">
        <f aca="false">SUM(C26:C34)</f>
        <v>19075</v>
      </c>
      <c r="D35" s="74" t="n">
        <f aca="false">SUM(D26:D34)</f>
        <v>20652</v>
      </c>
      <c r="E35" s="74" t="n">
        <f aca="false">SUM(E26:E34)</f>
        <v>31537.78</v>
      </c>
      <c r="F35" s="75" t="n">
        <f aca="false">SUM(F26:F34)</f>
        <v>45845.6</v>
      </c>
      <c r="G35" s="76" t="n">
        <f aca="false">SUM(G26:G34)</f>
        <v>41450.6</v>
      </c>
      <c r="H35" s="75" t="n">
        <f aca="false">SUM(H26:H34)</f>
        <v>48930.42</v>
      </c>
      <c r="I35" s="74" t="n">
        <f aca="false">SUM(I26:I34)</f>
        <v>44725</v>
      </c>
      <c r="J35" s="4"/>
      <c r="K35" s="4"/>
      <c r="L35" s="29"/>
      <c r="M35" s="29"/>
      <c r="N35" s="29"/>
      <c r="O35" s="4"/>
      <c r="P35" s="4"/>
      <c r="Q35" s="30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="86" customFormat="true" ht="15" hidden="false" customHeight="false" outlineLevel="0" collapsed="false">
      <c r="A36" s="79"/>
      <c r="B36" s="80"/>
      <c r="C36" s="80"/>
      <c r="D36" s="80"/>
      <c r="E36" s="80"/>
      <c r="F36" s="80"/>
      <c r="G36" s="76"/>
      <c r="H36" s="81"/>
      <c r="I36" s="82"/>
      <c r="J36" s="83"/>
      <c r="K36" s="83"/>
      <c r="L36" s="84"/>
      <c r="M36" s="84"/>
      <c r="N36" s="84"/>
      <c r="O36" s="83"/>
      <c r="P36" s="83"/>
      <c r="Q36" s="85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</row>
    <row r="37" customFormat="false" ht="15" hidden="false" customHeight="false" outlineLevel="0" collapsed="false">
      <c r="A37" s="73" t="s">
        <v>36</v>
      </c>
      <c r="B37" s="74" t="n">
        <f aca="false">(B8+B7)*B17</f>
        <v>750</v>
      </c>
      <c r="C37" s="74" t="n">
        <f aca="false">(C8+C7)*C17</f>
        <v>640</v>
      </c>
      <c r="D37" s="74" t="n">
        <f aca="false">(D8+D7)*D17</f>
        <v>680</v>
      </c>
      <c r="E37" s="74" t="n">
        <f aca="false">(E8+E7)*E17</f>
        <v>660</v>
      </c>
      <c r="F37" s="75" t="n">
        <v>800</v>
      </c>
      <c r="G37" s="76" t="n">
        <v>680</v>
      </c>
      <c r="H37" s="75" t="n">
        <f aca="false">(H8+H7)*H17</f>
        <v>1020</v>
      </c>
      <c r="I37" s="74" t="n">
        <f aca="false">(I8+I7)*I17</f>
        <v>870</v>
      </c>
      <c r="J37" s="4" t="s">
        <v>24</v>
      </c>
      <c r="K37" s="4"/>
      <c r="L37" s="29"/>
      <c r="M37" s="29"/>
      <c r="N37" s="29"/>
      <c r="O37" s="4"/>
      <c r="P37" s="4"/>
      <c r="Q37" s="30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customFormat="false" ht="15" hidden="false" customHeight="false" outlineLevel="0" collapsed="false">
      <c r="A38" s="73" t="s">
        <v>37</v>
      </c>
      <c r="B38" s="74" t="n">
        <f aca="false">(B8+B7)*B19</f>
        <v>1500</v>
      </c>
      <c r="C38" s="74" t="n">
        <f aca="false">(C8+C7)*C19</f>
        <v>1280</v>
      </c>
      <c r="D38" s="74" t="n">
        <f aca="false">(D8+D7)*D19</f>
        <v>1360</v>
      </c>
      <c r="E38" s="74" t="n">
        <f aca="false">(E7+E8)*E19</f>
        <v>1320</v>
      </c>
      <c r="F38" s="75" t="n">
        <f aca="false">(F7+F8)*F19</f>
        <v>1860</v>
      </c>
      <c r="G38" s="76" t="n">
        <v>1600</v>
      </c>
      <c r="H38" s="75" t="n">
        <f aca="false">(H8+H7)*H19</f>
        <v>2040</v>
      </c>
      <c r="I38" s="74" t="n">
        <f aca="false">(I8+I7)*I19</f>
        <v>1740</v>
      </c>
      <c r="J38" s="4" t="s">
        <v>38</v>
      </c>
      <c r="K38" s="4"/>
      <c r="L38" s="29"/>
      <c r="M38" s="29"/>
      <c r="N38" s="29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customFormat="false" ht="15" hidden="false" customHeight="false" outlineLevel="0" collapsed="false">
      <c r="A39" s="73" t="s">
        <v>39</v>
      </c>
      <c r="B39" s="74" t="n">
        <f aca="false">'Marathon Details'!C7</f>
        <v>2796</v>
      </c>
      <c r="C39" s="74" t="n">
        <f aca="false">'Marathon Details'!E7</f>
        <v>2500</v>
      </c>
      <c r="D39" s="74" t="n">
        <v>2789</v>
      </c>
      <c r="E39" s="74" t="n">
        <v>1488.56</v>
      </c>
      <c r="F39" s="75" t="n">
        <v>2857.22</v>
      </c>
      <c r="G39" s="76" t="n">
        <v>3300</v>
      </c>
      <c r="H39" s="75" t="n">
        <v>1228.87</v>
      </c>
      <c r="I39" s="74" t="n">
        <v>5200</v>
      </c>
      <c r="J39" s="87" t="s">
        <v>40</v>
      </c>
      <c r="K39" s="4"/>
      <c r="L39" s="29"/>
      <c r="M39" s="29"/>
      <c r="N39" s="29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customFormat="false" ht="15" hidden="false" customHeight="false" outlineLevel="0" collapsed="false">
      <c r="A40" s="73" t="s">
        <v>41</v>
      </c>
      <c r="B40" s="74"/>
      <c r="C40" s="74"/>
      <c r="D40" s="74"/>
      <c r="E40" s="74"/>
      <c r="F40" s="75"/>
      <c r="G40" s="76"/>
      <c r="H40" s="75"/>
      <c r="I40" s="74"/>
      <c r="J40" s="4" t="s">
        <v>42</v>
      </c>
      <c r="K40" s="4"/>
      <c r="L40" s="29"/>
      <c r="M40" s="29"/>
      <c r="N40" s="29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customFormat="false" ht="15" hidden="false" customHeight="false" outlineLevel="0" collapsed="false">
      <c r="A41" s="73" t="s">
        <v>43</v>
      </c>
      <c r="B41" s="74" t="n">
        <f aca="false">'Marathon Details'!C22</f>
        <v>1400</v>
      </c>
      <c r="C41" s="74"/>
      <c r="D41" s="74" t="n">
        <v>400</v>
      </c>
      <c r="E41" s="74"/>
      <c r="F41" s="75"/>
      <c r="G41" s="76" t="n">
        <v>400</v>
      </c>
      <c r="H41" s="75" t="n">
        <v>0</v>
      </c>
      <c r="I41" s="74" t="n">
        <v>400</v>
      </c>
      <c r="J41" s="87" t="s">
        <v>44</v>
      </c>
      <c r="K41" s="4"/>
      <c r="L41" s="29"/>
      <c r="M41" s="29"/>
      <c r="N41" s="29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customFormat="false" ht="15" hidden="false" customHeight="false" outlineLevel="0" collapsed="false">
      <c r="A42" s="73" t="s">
        <v>45</v>
      </c>
      <c r="B42" s="74"/>
      <c r="C42" s="74"/>
      <c r="D42" s="74"/>
      <c r="E42" s="74"/>
      <c r="F42" s="75" t="n">
        <v>500</v>
      </c>
      <c r="G42" s="76" t="n">
        <v>500</v>
      </c>
      <c r="H42" s="75"/>
      <c r="I42" s="74"/>
      <c r="J42" s="4" t="s">
        <v>46</v>
      </c>
      <c r="K42" s="4"/>
      <c r="L42" s="29"/>
      <c r="M42" s="29"/>
      <c r="N42" s="29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customFormat="false" ht="15" hidden="false" customHeight="false" outlineLevel="0" collapsed="false">
      <c r="A43" s="73" t="s">
        <v>47</v>
      </c>
      <c r="B43" s="74"/>
      <c r="C43" s="74"/>
      <c r="D43" s="74"/>
      <c r="E43" s="74"/>
      <c r="F43" s="75"/>
      <c r="G43" s="76"/>
      <c r="H43" s="75" t="n">
        <v>711</v>
      </c>
      <c r="I43" s="74" t="n">
        <v>0</v>
      </c>
      <c r="J43" s="4" t="s">
        <v>48</v>
      </c>
      <c r="K43" s="4"/>
      <c r="L43" s="29"/>
      <c r="M43" s="29"/>
      <c r="N43" s="29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customFormat="false" ht="15.75" hidden="false" customHeight="true" outlineLevel="0" collapsed="false">
      <c r="A44" s="73" t="s">
        <v>49</v>
      </c>
      <c r="B44" s="74" t="n">
        <f aca="false">'Marathon Details'!C39</f>
        <v>300</v>
      </c>
      <c r="C44" s="74" t="n">
        <f aca="false">'Marathon Details'!E39</f>
        <v>300</v>
      </c>
      <c r="D44" s="74" t="n">
        <v>525</v>
      </c>
      <c r="E44" s="74" t="n">
        <v>675</v>
      </c>
      <c r="F44" s="75" t="n">
        <v>1360</v>
      </c>
      <c r="G44" s="76" t="n">
        <v>1300</v>
      </c>
      <c r="H44" s="75" t="n">
        <v>680</v>
      </c>
      <c r="I44" s="74" t="n">
        <v>680</v>
      </c>
      <c r="J44" s="4" t="s">
        <v>50</v>
      </c>
      <c r="K44" s="4"/>
      <c r="L44" s="29"/>
      <c r="M44" s="29"/>
      <c r="N44" s="29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customFormat="false" ht="15.75" hidden="false" customHeight="true" outlineLevel="0" collapsed="false">
      <c r="A45" s="78" t="s">
        <v>51</v>
      </c>
      <c r="B45" s="74" t="n">
        <f aca="false">SUM(B37:B44)</f>
        <v>6746</v>
      </c>
      <c r="C45" s="74" t="n">
        <f aca="false">SUM(C37:C44)</f>
        <v>4720</v>
      </c>
      <c r="D45" s="74" t="n">
        <f aca="false">SUM(D37:D44)</f>
        <v>5754</v>
      </c>
      <c r="E45" s="74" t="n">
        <f aca="false">SUM(E37:E44)</f>
        <v>4143.56</v>
      </c>
      <c r="F45" s="75" t="n">
        <f aca="false">SUM(F37:F44)</f>
        <v>7377.22</v>
      </c>
      <c r="G45" s="76" t="n">
        <f aca="false">SUM(G37:G44)</f>
        <v>7780</v>
      </c>
      <c r="H45" s="75" t="n">
        <f aca="false">SUM(H37:H44)</f>
        <v>5679.87</v>
      </c>
      <c r="I45" s="74" t="n">
        <f aca="false">SUM(I37:I44)</f>
        <v>8890</v>
      </c>
      <c r="J45" s="4"/>
      <c r="K45" s="4"/>
      <c r="L45" s="29"/>
      <c r="M45" s="29"/>
      <c r="N45" s="29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="86" customFormat="true" ht="15" hidden="false" customHeight="false" outlineLevel="0" collapsed="false">
      <c r="A46" s="79"/>
      <c r="B46" s="80"/>
      <c r="C46" s="80"/>
      <c r="D46" s="80"/>
      <c r="E46" s="80"/>
      <c r="F46" s="80"/>
      <c r="G46" s="76"/>
      <c r="H46" s="81"/>
      <c r="I46" s="82"/>
      <c r="J46" s="83"/>
      <c r="K46" s="83"/>
      <c r="L46" s="84"/>
      <c r="M46" s="84"/>
      <c r="N46" s="84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</row>
    <row r="47" customFormat="false" ht="15" hidden="false" customHeight="false" outlineLevel="0" collapsed="false">
      <c r="A47" s="73" t="s">
        <v>52</v>
      </c>
      <c r="B47" s="74" t="n">
        <f aca="false">B6*B15</f>
        <v>10460</v>
      </c>
      <c r="C47" s="74" t="n">
        <f aca="false">C6*C15</f>
        <v>10560</v>
      </c>
      <c r="D47" s="74" t="n">
        <f aca="false">D6*D15</f>
        <v>11120</v>
      </c>
      <c r="E47" s="74" t="n">
        <f aca="false">E6*E15</f>
        <v>16580</v>
      </c>
      <c r="F47" s="75" t="n">
        <v>23680</v>
      </c>
      <c r="G47" s="76" t="n">
        <v>20128</v>
      </c>
      <c r="H47" s="75" t="n">
        <f aca="false">H6*H15</f>
        <v>35400</v>
      </c>
      <c r="I47" s="74" t="n">
        <f aca="false">I6*I15</f>
        <v>30100</v>
      </c>
      <c r="J47" s="4" t="s">
        <v>53</v>
      </c>
      <c r="K47" s="4"/>
      <c r="L47" s="29"/>
      <c r="M47" s="29"/>
      <c r="N47" s="29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customFormat="false" ht="15" hidden="false" customHeight="false" outlineLevel="0" collapsed="false">
      <c r="A48" s="73" t="s">
        <v>54</v>
      </c>
      <c r="B48" s="74"/>
      <c r="C48" s="74"/>
      <c r="D48" s="74"/>
      <c r="E48" s="74"/>
      <c r="F48" s="75" t="n">
        <v>1725</v>
      </c>
      <c r="G48" s="76" t="n">
        <v>1725</v>
      </c>
      <c r="H48" s="75" t="n">
        <v>1471</v>
      </c>
      <c r="I48" s="74" t="n">
        <v>1250</v>
      </c>
      <c r="J48" s="4" t="s">
        <v>55</v>
      </c>
      <c r="K48" s="4"/>
      <c r="L48" s="29"/>
      <c r="M48" s="29"/>
      <c r="N48" s="29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customFormat="false" ht="15" hidden="false" customHeight="false" outlineLevel="0" collapsed="false">
      <c r="A49" s="73" t="s">
        <v>56</v>
      </c>
      <c r="B49" s="74"/>
      <c r="C49" s="74"/>
      <c r="D49" s="74"/>
      <c r="E49" s="74"/>
      <c r="F49" s="75"/>
      <c r="G49" s="76"/>
      <c r="H49" s="75"/>
      <c r="I49" s="74"/>
      <c r="J49" s="4" t="s">
        <v>0</v>
      </c>
      <c r="K49" s="4"/>
      <c r="L49" s="29"/>
      <c r="M49" s="29"/>
      <c r="N49" s="29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customFormat="false" ht="15" hidden="false" customHeight="false" outlineLevel="0" collapsed="false">
      <c r="A50" s="73" t="s">
        <v>57</v>
      </c>
      <c r="B50" s="74"/>
      <c r="C50" s="74"/>
      <c r="D50" s="74"/>
      <c r="E50" s="74"/>
      <c r="F50" s="75"/>
      <c r="G50" s="76"/>
      <c r="H50" s="75"/>
      <c r="I50" s="74"/>
      <c r="J50" s="4"/>
      <c r="K50" s="4"/>
      <c r="L50" s="29"/>
      <c r="M50" s="29"/>
      <c r="N50" s="29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customFormat="false" ht="15" hidden="false" customHeight="false" outlineLevel="0" collapsed="false">
      <c r="A51" s="73" t="s">
        <v>58</v>
      </c>
      <c r="B51" s="74"/>
      <c r="C51" s="74"/>
      <c r="D51" s="74"/>
      <c r="E51" s="74" t="n">
        <v>87.2</v>
      </c>
      <c r="F51" s="75" t="n">
        <v>2450</v>
      </c>
      <c r="G51" s="76" t="n">
        <v>2082</v>
      </c>
      <c r="H51" s="75"/>
      <c r="I51" s="74"/>
      <c r="J51" s="4" t="s">
        <v>59</v>
      </c>
      <c r="K51" s="4"/>
      <c r="L51" s="29"/>
      <c r="M51" s="29"/>
      <c r="N51" s="29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customFormat="false" ht="15" hidden="false" customHeight="false" outlineLevel="0" collapsed="false">
      <c r="A52" s="78" t="s">
        <v>60</v>
      </c>
      <c r="B52" s="74" t="n">
        <f aca="false">SUM(B47:B51)</f>
        <v>10460</v>
      </c>
      <c r="C52" s="74" t="n">
        <f aca="false">SUM(C47:C51)</f>
        <v>10560</v>
      </c>
      <c r="D52" s="74" t="n">
        <f aca="false">SUM(D47:D51)</f>
        <v>11120</v>
      </c>
      <c r="E52" s="74" t="n">
        <f aca="false">SUM(E47:E51)</f>
        <v>16667.2</v>
      </c>
      <c r="F52" s="75" t="n">
        <f aca="false">SUM(F47:F51)</f>
        <v>27855</v>
      </c>
      <c r="G52" s="76" t="n">
        <f aca="false">SUM(G47:G51)</f>
        <v>23935</v>
      </c>
      <c r="H52" s="75" t="n">
        <f aca="false">SUM(H47:H51)</f>
        <v>36871</v>
      </c>
      <c r="I52" s="74" t="n">
        <f aca="false">SUM(I47:I51)</f>
        <v>31350</v>
      </c>
      <c r="J52" s="4"/>
      <c r="K52" s="4"/>
      <c r="L52" s="29"/>
      <c r="M52" s="29"/>
      <c r="N52" s="29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customFormat="false" ht="15.75" hidden="false" customHeight="true" outlineLevel="0" collapsed="false">
      <c r="A53" s="88"/>
      <c r="B53" s="89"/>
      <c r="C53" s="89"/>
      <c r="D53" s="89"/>
      <c r="E53" s="89"/>
      <c r="F53" s="89"/>
      <c r="G53" s="90"/>
      <c r="H53" s="91"/>
      <c r="I53" s="92"/>
      <c r="J53" s="4"/>
      <c r="K53" s="4"/>
      <c r="L53" s="29"/>
      <c r="M53" s="29"/>
      <c r="N53" s="29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customFormat="false" ht="15.75" hidden="false" customHeight="true" outlineLevel="0" collapsed="false">
      <c r="A54" s="93" t="s">
        <v>61</v>
      </c>
      <c r="B54" s="94" t="n">
        <f aca="false">B35+B45+B52</f>
        <v>35952</v>
      </c>
      <c r="C54" s="94" t="n">
        <f aca="false">C35+C45+C52</f>
        <v>34355</v>
      </c>
      <c r="D54" s="94" t="n">
        <f aca="false">D35+D45+D52</f>
        <v>37526</v>
      </c>
      <c r="E54" s="94" t="n">
        <f aca="false">E35+E45+E52</f>
        <v>52348.54</v>
      </c>
      <c r="F54" s="95" t="n">
        <f aca="false">F35+F45+F52</f>
        <v>81077.82</v>
      </c>
      <c r="G54" s="96" t="n">
        <f aca="false">SUM(G52,G45,G35)</f>
        <v>73165.6</v>
      </c>
      <c r="H54" s="95" t="n">
        <f aca="false">SUM(H35,H45,H52)</f>
        <v>91481.29</v>
      </c>
      <c r="I54" s="94" t="n">
        <f aca="false">SUM(I52,I45,I35)</f>
        <v>84965</v>
      </c>
      <c r="J54" s="4"/>
      <c r="K54" s="4"/>
      <c r="L54" s="29"/>
      <c r="M54" s="29"/>
      <c r="N54" s="29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="56" customFormat="true" ht="15" hidden="false" customHeight="false" outlineLevel="0" collapsed="false">
      <c r="A55" s="35"/>
      <c r="B55" s="97"/>
      <c r="C55" s="97"/>
      <c r="D55" s="97"/>
      <c r="E55" s="97"/>
      <c r="F55" s="97"/>
      <c r="G55" s="98"/>
      <c r="H55" s="97"/>
      <c r="I55" s="97"/>
      <c r="J55" s="35"/>
      <c r="K55" s="35"/>
      <c r="L55" s="54"/>
      <c r="M55" s="54"/>
      <c r="N55" s="54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</row>
    <row r="56" s="67" customFormat="true" ht="17" hidden="false" customHeight="false" outlineLevel="0" collapsed="false">
      <c r="A56" s="60" t="s">
        <v>62</v>
      </c>
      <c r="B56" s="61"/>
      <c r="C56" s="61"/>
      <c r="D56" s="61"/>
      <c r="E56" s="61"/>
      <c r="F56" s="61"/>
      <c r="G56" s="99"/>
      <c r="H56" s="61"/>
      <c r="I56" s="61"/>
      <c r="J56" s="64"/>
      <c r="K56" s="64"/>
      <c r="L56" s="65"/>
      <c r="M56" s="65"/>
      <c r="N56" s="65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customFormat="false" ht="15" hidden="false" customHeight="false" outlineLevel="0" collapsed="false">
      <c r="A57" s="68" t="s">
        <v>63</v>
      </c>
      <c r="B57" s="69"/>
      <c r="C57" s="69"/>
      <c r="D57" s="69"/>
      <c r="E57" s="69" t="n">
        <v>57</v>
      </c>
      <c r="F57" s="70"/>
      <c r="G57" s="71"/>
      <c r="H57" s="70"/>
      <c r="I57" s="69"/>
      <c r="J57" s="4" t="s">
        <v>64</v>
      </c>
      <c r="K57" s="4"/>
      <c r="L57" s="29"/>
      <c r="M57" s="29"/>
      <c r="N57" s="29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customFormat="false" ht="15" hidden="false" customHeight="false" outlineLevel="0" collapsed="false">
      <c r="A58" s="73" t="s">
        <v>25</v>
      </c>
      <c r="B58" s="74" t="n">
        <f aca="false">B27</f>
        <v>6720</v>
      </c>
      <c r="C58" s="74" t="n">
        <f aca="false">C27</f>
        <v>6960</v>
      </c>
      <c r="D58" s="74" t="n">
        <f aca="false">D27</f>
        <v>7320</v>
      </c>
      <c r="E58" s="74" t="n">
        <f aca="false">E27</f>
        <v>11445</v>
      </c>
      <c r="F58" s="75"/>
      <c r="G58" s="76"/>
      <c r="H58" s="75"/>
      <c r="I58" s="74"/>
      <c r="J58" s="4" t="s">
        <v>65</v>
      </c>
      <c r="K58" s="4"/>
      <c r="L58" s="29"/>
      <c r="M58" s="29"/>
      <c r="N58" s="29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customFormat="false" ht="15" hidden="false" customHeight="false" outlineLevel="0" collapsed="false">
      <c r="A59" s="73" t="s">
        <v>66</v>
      </c>
      <c r="B59" s="74" t="n">
        <f aca="false">B11*B18+B10*B18</f>
        <v>855</v>
      </c>
      <c r="C59" s="74" t="n">
        <f aca="false">C11*C18+C10*C18</f>
        <v>825</v>
      </c>
      <c r="D59" s="74" t="n">
        <f aca="false">D11*D18+D10*D18</f>
        <v>975</v>
      </c>
      <c r="E59" s="74" t="n">
        <f aca="false">E11*E18+E10*E18</f>
        <v>1245</v>
      </c>
      <c r="F59" s="75"/>
      <c r="G59" s="76"/>
      <c r="H59" s="75"/>
      <c r="I59" s="74"/>
      <c r="J59" s="4" t="s">
        <v>65</v>
      </c>
      <c r="K59" s="4"/>
      <c r="L59" s="29"/>
      <c r="M59" s="29"/>
      <c r="N59" s="29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customFormat="false" ht="15" hidden="false" customHeight="false" outlineLevel="0" collapsed="false">
      <c r="A60" s="73" t="s">
        <v>67</v>
      </c>
      <c r="B60" s="74" t="n">
        <v>270</v>
      </c>
      <c r="C60" s="74" t="n">
        <v>270</v>
      </c>
      <c r="D60" s="74" t="n">
        <v>270</v>
      </c>
      <c r="E60" s="74" t="n">
        <v>0</v>
      </c>
      <c r="F60" s="75" t="n">
        <v>605</v>
      </c>
      <c r="G60" s="76" t="n">
        <v>605</v>
      </c>
      <c r="H60" s="75" t="n">
        <v>825</v>
      </c>
      <c r="I60" s="74" t="n">
        <v>701</v>
      </c>
      <c r="J60" s="4" t="s">
        <v>68</v>
      </c>
      <c r="K60" s="4"/>
      <c r="L60" s="29"/>
      <c r="M60" s="29"/>
      <c r="N60" s="29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customFormat="false" ht="15" hidden="false" customHeight="false" outlineLevel="0" collapsed="false">
      <c r="A61" s="73" t="s">
        <v>69</v>
      </c>
      <c r="B61" s="74" t="n">
        <v>98.88</v>
      </c>
      <c r="C61" s="74" t="n">
        <v>120</v>
      </c>
      <c r="D61" s="74" t="n">
        <v>225</v>
      </c>
      <c r="E61" s="74" t="n">
        <v>900</v>
      </c>
      <c r="F61" s="75" t="n">
        <v>2258.36</v>
      </c>
      <c r="G61" s="76" t="n">
        <v>2000</v>
      </c>
      <c r="H61" s="75" t="n">
        <v>821.61</v>
      </c>
      <c r="I61" s="74" t="n">
        <v>900</v>
      </c>
      <c r="J61" s="4"/>
      <c r="K61" s="4"/>
      <c r="L61" s="29"/>
      <c r="M61" s="29"/>
      <c r="N61" s="29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customFormat="false" ht="15" hidden="false" customHeight="false" outlineLevel="0" collapsed="false">
      <c r="A62" s="73" t="s">
        <v>70</v>
      </c>
      <c r="B62" s="74" t="n">
        <f aca="false">'Recreation Details'!C76</f>
        <v>8447.73</v>
      </c>
      <c r="C62" s="74" t="n">
        <v>6786.7</v>
      </c>
      <c r="D62" s="74" t="n">
        <v>5721</v>
      </c>
      <c r="E62" s="74" t="n">
        <v>6000</v>
      </c>
      <c r="F62" s="75" t="n">
        <v>24196.97</v>
      </c>
      <c r="G62" s="76" t="n">
        <v>15000</v>
      </c>
      <c r="H62" s="75" t="n">
        <v>10379.61</v>
      </c>
      <c r="I62" s="74" t="n">
        <v>10000</v>
      </c>
      <c r="J62" s="87" t="s">
        <v>71</v>
      </c>
      <c r="K62" s="4"/>
      <c r="L62" s="29"/>
      <c r="M62" s="29"/>
      <c r="N62" s="29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customFormat="false" ht="15" hidden="false" customHeight="false" outlineLevel="0" collapsed="false">
      <c r="A63" s="73" t="s">
        <v>31</v>
      </c>
      <c r="B63" s="74" t="n">
        <f aca="false">'Recreation Details'!C105</f>
        <v>4372.32</v>
      </c>
      <c r="C63" s="74" t="n">
        <f aca="false">'Recreation Details'!E105</f>
        <v>0</v>
      </c>
      <c r="D63" s="74" t="n">
        <v>0</v>
      </c>
      <c r="E63" s="74" t="n">
        <f aca="false">D63</f>
        <v>0</v>
      </c>
      <c r="F63" s="75"/>
      <c r="G63" s="76"/>
      <c r="H63" s="75"/>
      <c r="I63" s="74" t="n">
        <v>5000</v>
      </c>
      <c r="J63" s="4"/>
      <c r="K63" s="100"/>
      <c r="L63" s="29"/>
      <c r="M63" s="29"/>
      <c r="N63" s="29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customFormat="false" ht="15" hidden="false" customHeight="false" outlineLevel="0" collapsed="false">
      <c r="A64" s="73" t="s">
        <v>32</v>
      </c>
      <c r="B64" s="74" t="n">
        <v>0</v>
      </c>
      <c r="C64" s="74" t="n">
        <v>0</v>
      </c>
      <c r="D64" s="74" t="n">
        <v>0</v>
      </c>
      <c r="E64" s="74" t="n">
        <f aca="false">D64</f>
        <v>0</v>
      </c>
      <c r="F64" s="75"/>
      <c r="G64" s="76"/>
      <c r="H64" s="75"/>
      <c r="I64" s="74"/>
      <c r="J64" s="4"/>
      <c r="K64" s="100"/>
      <c r="L64" s="29"/>
      <c r="M64" s="29"/>
      <c r="N64" s="29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customFormat="false" ht="15" hidden="false" customHeight="false" outlineLevel="0" collapsed="false">
      <c r="A65" s="73" t="s">
        <v>33</v>
      </c>
      <c r="B65" s="74" t="n">
        <f aca="false">'Recreation Details'!C107</f>
        <v>105</v>
      </c>
      <c r="C65" s="74" t="n">
        <f aca="false">'Recreation Details'!E107</f>
        <v>150</v>
      </c>
      <c r="D65" s="74" t="n">
        <v>0</v>
      </c>
      <c r="E65" s="74" t="n">
        <f aca="false">D65</f>
        <v>0</v>
      </c>
      <c r="F65" s="75"/>
      <c r="G65" s="76"/>
      <c r="H65" s="75"/>
      <c r="I65" s="74"/>
      <c r="J65" s="4"/>
      <c r="K65" s="4"/>
      <c r="L65" s="29"/>
      <c r="M65" s="29"/>
      <c r="N65" s="29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customFormat="false" ht="15" hidden="false" customHeight="false" outlineLevel="0" collapsed="false">
      <c r="A66" s="73" t="s">
        <v>72</v>
      </c>
      <c r="B66" s="74" t="n">
        <f aca="false">'Recreation Details'!C111</f>
        <v>56</v>
      </c>
      <c r="C66" s="74" t="n">
        <v>696</v>
      </c>
      <c r="D66" s="74" t="n">
        <v>696</v>
      </c>
      <c r="E66" s="74" t="n">
        <v>696</v>
      </c>
      <c r="F66" s="75"/>
      <c r="G66" s="76"/>
      <c r="H66" s="75"/>
      <c r="I66" s="74"/>
      <c r="J66" s="4" t="s">
        <v>73</v>
      </c>
      <c r="K66" s="4"/>
      <c r="L66" s="29"/>
      <c r="M66" s="29"/>
      <c r="N66" s="29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customFormat="false" ht="15.75" hidden="false" customHeight="true" outlineLevel="0" collapsed="false">
      <c r="A67" s="73" t="s">
        <v>34</v>
      </c>
      <c r="B67" s="74" t="n">
        <f aca="false">'Recreation Details'!DC10</f>
        <v>0</v>
      </c>
      <c r="C67" s="74" t="n">
        <f aca="false">'Recreation Details'!E114</f>
        <v>0</v>
      </c>
      <c r="D67" s="74" t="n">
        <f aca="false">'Recreation Details'!G114</f>
        <v>0</v>
      </c>
      <c r="E67" s="74" t="n">
        <f aca="false">D67</f>
        <v>0</v>
      </c>
      <c r="F67" s="75"/>
      <c r="G67" s="76"/>
      <c r="H67" s="75"/>
      <c r="I67" s="74"/>
      <c r="J67" s="4" t="s">
        <v>74</v>
      </c>
      <c r="K67" s="4"/>
      <c r="L67" s="29"/>
      <c r="M67" s="29"/>
      <c r="N67" s="29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customFormat="false" ht="15.75" hidden="false" customHeight="true" outlineLevel="0" collapsed="false">
      <c r="A68" s="78" t="s">
        <v>35</v>
      </c>
      <c r="B68" s="74" t="n">
        <f aca="false">SUM(B57:B67)</f>
        <v>20924.93</v>
      </c>
      <c r="C68" s="74" t="n">
        <f aca="false">SUM(C57:C67)</f>
        <v>15807.7</v>
      </c>
      <c r="D68" s="74" t="n">
        <f aca="false">SUM(D57:D67)</f>
        <v>15207</v>
      </c>
      <c r="E68" s="74" t="n">
        <f aca="false">SUM(E57:E67)</f>
        <v>20343</v>
      </c>
      <c r="F68" s="75" t="n">
        <f aca="false">SUM(F57:F67)</f>
        <v>27060.33</v>
      </c>
      <c r="G68" s="76" t="n">
        <f aca="false">SUM(G57:G67)</f>
        <v>17605</v>
      </c>
      <c r="H68" s="75" t="n">
        <f aca="false">SUM(H57:H67)</f>
        <v>12026.22</v>
      </c>
      <c r="I68" s="74" t="n">
        <f aca="false">SUM(I57:I67)</f>
        <v>16601</v>
      </c>
      <c r="J68" s="4"/>
      <c r="K68" s="4"/>
      <c r="L68" s="29"/>
      <c r="M68" s="29"/>
      <c r="N68" s="29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="86" customFormat="true" ht="15" hidden="false" customHeight="false" outlineLevel="0" collapsed="false">
      <c r="A69" s="79"/>
      <c r="B69" s="101"/>
      <c r="C69" s="101"/>
      <c r="D69" s="101"/>
      <c r="E69" s="101"/>
      <c r="F69" s="101"/>
      <c r="G69" s="90"/>
      <c r="H69" s="102"/>
      <c r="I69" s="103"/>
      <c r="J69" s="83"/>
      <c r="K69" s="83"/>
      <c r="L69" s="84"/>
      <c r="M69" s="84"/>
      <c r="N69" s="84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</row>
    <row r="70" customFormat="false" ht="15" hidden="false" customHeight="false" outlineLevel="0" collapsed="false">
      <c r="A70" s="73" t="s">
        <v>37</v>
      </c>
      <c r="B70" s="74" t="n">
        <f aca="false">B38</f>
        <v>1500</v>
      </c>
      <c r="C70" s="74" t="n">
        <f aca="false">C38</f>
        <v>1280</v>
      </c>
      <c r="D70" s="74" t="n">
        <f aca="false">D38</f>
        <v>1360</v>
      </c>
      <c r="E70" s="74" t="n">
        <f aca="false">E38</f>
        <v>1320</v>
      </c>
      <c r="F70" s="75"/>
      <c r="G70" s="76"/>
      <c r="H70" s="75"/>
      <c r="I70" s="74"/>
      <c r="J70" s="4" t="s">
        <v>65</v>
      </c>
      <c r="K70" s="4"/>
      <c r="L70" s="29"/>
      <c r="M70" s="29"/>
      <c r="N70" s="29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customFormat="false" ht="15" hidden="false" customHeight="false" outlineLevel="0" collapsed="false">
      <c r="A71" s="73" t="s">
        <v>75</v>
      </c>
      <c r="B71" s="74" t="n">
        <f aca="false">B19*B12+ B10*(B19-B18)</f>
        <v>130</v>
      </c>
      <c r="C71" s="74" t="n">
        <f aca="false">C19*C12+ C10*(C19-C18)</f>
        <v>135</v>
      </c>
      <c r="D71" s="74" t="n">
        <f aca="false">D19*D12+ D10*(D19-D18)</f>
        <v>140</v>
      </c>
      <c r="E71" s="74" t="n">
        <f aca="false">E19*E12+ E10*(E19-E18)</f>
        <v>120</v>
      </c>
      <c r="F71" s="75"/>
      <c r="G71" s="76"/>
      <c r="H71" s="75"/>
      <c r="I71" s="74"/>
      <c r="J71" s="4" t="s">
        <v>65</v>
      </c>
      <c r="K71" s="4"/>
      <c r="L71" s="29"/>
      <c r="M71" s="29"/>
      <c r="N71" s="29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customFormat="false" ht="15" hidden="false" customHeight="false" outlineLevel="0" collapsed="false">
      <c r="A72" s="73" t="s">
        <v>76</v>
      </c>
      <c r="B72" s="74" t="n">
        <f aca="false">'Marathon Details'!C49</f>
        <v>23</v>
      </c>
      <c r="C72" s="74" t="n">
        <f aca="false">'Marathon Details'!E49</f>
        <v>276</v>
      </c>
      <c r="D72" s="74" t="n">
        <v>37</v>
      </c>
      <c r="E72" s="74" t="n">
        <f aca="false">D72</f>
        <v>37</v>
      </c>
      <c r="F72" s="75" t="n">
        <v>263.36</v>
      </c>
      <c r="G72" s="76" t="n">
        <v>500</v>
      </c>
      <c r="H72" s="75" t="n">
        <v>0</v>
      </c>
      <c r="I72" s="74" t="n">
        <v>500</v>
      </c>
      <c r="J72" s="4" t="s">
        <v>77</v>
      </c>
      <c r="K72" s="4"/>
      <c r="L72" s="29"/>
      <c r="M72" s="29"/>
      <c r="N72" s="29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customFormat="false" ht="15" hidden="false" customHeight="false" outlineLevel="0" collapsed="false">
      <c r="A73" s="73" t="s">
        <v>78</v>
      </c>
      <c r="B73" s="74" t="n">
        <f aca="false">'Marathon Details'!C58</f>
        <v>4050</v>
      </c>
      <c r="C73" s="74" t="n">
        <f aca="false">'Marathon Details'!E58</f>
        <v>3400</v>
      </c>
      <c r="D73" s="74" t="n">
        <v>3350</v>
      </c>
      <c r="E73" s="74" t="n">
        <f aca="false">D73</f>
        <v>3350</v>
      </c>
      <c r="F73" s="75" t="n">
        <v>1319.78</v>
      </c>
      <c r="G73" s="76" t="n">
        <v>1700</v>
      </c>
      <c r="H73" s="75" t="n">
        <v>1700</v>
      </c>
      <c r="I73" s="74" t="n">
        <v>2000</v>
      </c>
      <c r="J73" s="4" t="s">
        <v>79</v>
      </c>
      <c r="K73" s="4"/>
      <c r="L73" s="29"/>
      <c r="M73" s="29"/>
      <c r="N73" s="29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customFormat="false" ht="15" hidden="false" customHeight="false" outlineLevel="0" collapsed="false">
      <c r="A74" s="73" t="s">
        <v>45</v>
      </c>
      <c r="B74" s="74" t="n">
        <f aca="false">'Marathon Details'!C65</f>
        <v>0</v>
      </c>
      <c r="C74" s="74" t="n">
        <f aca="false">'Marathon Details'!E65</f>
        <v>0</v>
      </c>
      <c r="D74" s="74" t="n">
        <f aca="false">'Marathon Details'!G65</f>
        <v>0</v>
      </c>
      <c r="E74" s="74" t="n">
        <f aca="false">D74</f>
        <v>0</v>
      </c>
      <c r="F74" s="75" t="n">
        <v>500</v>
      </c>
      <c r="G74" s="76" t="n">
        <v>500</v>
      </c>
      <c r="H74" s="75" t="n">
        <v>2250</v>
      </c>
      <c r="I74" s="74" t="n">
        <v>2250</v>
      </c>
      <c r="J74" s="4"/>
      <c r="K74" s="4"/>
      <c r="L74" s="29"/>
      <c r="M74" s="29"/>
      <c r="N74" s="29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customFormat="false" ht="15" hidden="false" customHeight="false" outlineLevel="0" collapsed="false">
      <c r="A75" s="73" t="s">
        <v>47</v>
      </c>
      <c r="B75" s="74" t="n">
        <f aca="false">'Marathon Details'!C71</f>
        <v>150</v>
      </c>
      <c r="C75" s="74" t="n">
        <v>40</v>
      </c>
      <c r="D75" s="74" t="n">
        <v>37</v>
      </c>
      <c r="E75" s="74" t="n">
        <v>180</v>
      </c>
      <c r="F75" s="75"/>
      <c r="G75" s="76"/>
      <c r="H75" s="75" t="n">
        <v>1193.25</v>
      </c>
      <c r="I75" s="74"/>
      <c r="J75" s="4" t="s">
        <v>80</v>
      </c>
      <c r="K75" s="4"/>
      <c r="L75" s="29"/>
      <c r="M75" s="29"/>
      <c r="N75" s="29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customFormat="false" ht="15" hidden="false" customHeight="false" outlineLevel="0" collapsed="false">
      <c r="A76" s="73" t="s">
        <v>81</v>
      </c>
      <c r="B76" s="74" t="n">
        <f aca="false">'Marathon Details'!C75</f>
        <v>0</v>
      </c>
      <c r="C76" s="74" t="n">
        <f aca="false">'Marathon Details'!E75</f>
        <v>0</v>
      </c>
      <c r="D76" s="74" t="n">
        <f aca="false">'Marathon Details'!G75</f>
        <v>0</v>
      </c>
      <c r="E76" s="74" t="n">
        <f aca="false">D76</f>
        <v>0</v>
      </c>
      <c r="F76" s="75" t="n">
        <f aca="false">E76</f>
        <v>0</v>
      </c>
      <c r="G76" s="76"/>
      <c r="H76" s="75"/>
      <c r="I76" s="74"/>
      <c r="J76" s="4"/>
      <c r="K76" s="4"/>
      <c r="L76" s="29"/>
      <c r="M76" s="29"/>
      <c r="N76" s="29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customFormat="false" ht="15.75" hidden="false" customHeight="true" outlineLevel="0" collapsed="false">
      <c r="A77" s="73" t="s">
        <v>49</v>
      </c>
      <c r="B77" s="74" t="n">
        <f aca="false">'Marathon Details'!C80</f>
        <v>300</v>
      </c>
      <c r="C77" s="74" t="n">
        <f aca="false">'Marathon Details'!E80</f>
        <v>300</v>
      </c>
      <c r="D77" s="74" t="n">
        <v>548</v>
      </c>
      <c r="E77" s="74" t="n">
        <f aca="false">D77</f>
        <v>548</v>
      </c>
      <c r="F77" s="75" t="n">
        <v>1178.63</v>
      </c>
      <c r="G77" s="76" t="n">
        <v>1180</v>
      </c>
      <c r="H77" s="75" t="n">
        <v>1832.85</v>
      </c>
      <c r="I77" s="74" t="n">
        <v>2000</v>
      </c>
      <c r="J77" s="87" t="s">
        <v>82</v>
      </c>
      <c r="K77" s="4"/>
      <c r="L77" s="29"/>
      <c r="M77" s="29"/>
      <c r="N77" s="29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customFormat="false" ht="15.75" hidden="false" customHeight="true" outlineLevel="0" collapsed="false">
      <c r="A78" s="78" t="s">
        <v>51</v>
      </c>
      <c r="B78" s="74" t="n">
        <f aca="false">SUM(B70:B77)</f>
        <v>6153</v>
      </c>
      <c r="C78" s="74" t="n">
        <f aca="false">SUM(C70:C77)</f>
        <v>5431</v>
      </c>
      <c r="D78" s="74" t="n">
        <f aca="false">SUM(D70:D77)</f>
        <v>5472</v>
      </c>
      <c r="E78" s="74" t="n">
        <f aca="false">SUM(E70:E77)</f>
        <v>5555</v>
      </c>
      <c r="F78" s="75" t="n">
        <f aca="false">SUM(F70:F77)</f>
        <v>3261.77</v>
      </c>
      <c r="G78" s="76" t="n">
        <f aca="false">SUM(G70:G77)</f>
        <v>3880</v>
      </c>
      <c r="H78" s="75" t="n">
        <f aca="false">SUM(H70:H77)</f>
        <v>6976.1</v>
      </c>
      <c r="I78" s="74" t="n">
        <f aca="false">SUM(I70:I77)</f>
        <v>6750</v>
      </c>
      <c r="J78" s="4"/>
      <c r="K78" s="4"/>
      <c r="L78" s="29"/>
      <c r="M78" s="29"/>
      <c r="N78" s="29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="86" customFormat="true" ht="15" hidden="false" customHeight="false" outlineLevel="0" collapsed="false">
      <c r="A79" s="79"/>
      <c r="B79" s="101"/>
      <c r="C79" s="101"/>
      <c r="D79" s="101"/>
      <c r="E79" s="101"/>
      <c r="F79" s="101"/>
      <c r="G79" s="90"/>
      <c r="H79" s="102"/>
      <c r="I79" s="103"/>
      <c r="J79" s="83"/>
      <c r="K79" s="83"/>
      <c r="L79" s="84"/>
      <c r="M79" s="84"/>
      <c r="N79" s="84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</row>
    <row r="80" customFormat="false" ht="15" hidden="false" customHeight="false" outlineLevel="0" collapsed="false">
      <c r="A80" s="73" t="s">
        <v>83</v>
      </c>
      <c r="B80" s="74"/>
      <c r="C80" s="74" t="n">
        <v>50</v>
      </c>
      <c r="D80" s="74" t="n">
        <v>50</v>
      </c>
      <c r="E80" s="74" t="n">
        <f aca="false">D80</f>
        <v>50</v>
      </c>
      <c r="F80" s="75" t="n">
        <f aca="false">E80</f>
        <v>50</v>
      </c>
      <c r="G80" s="76" t="n">
        <v>50</v>
      </c>
      <c r="H80" s="75" t="n">
        <v>50</v>
      </c>
      <c r="I80" s="74" t="n">
        <v>50</v>
      </c>
      <c r="J80" s="4" t="s">
        <v>84</v>
      </c>
      <c r="K80" s="4"/>
      <c r="L80" s="29"/>
      <c r="M80" s="29"/>
      <c r="N80" s="29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customFormat="false" ht="15" hidden="false" customHeight="false" outlineLevel="0" collapsed="false">
      <c r="A81" s="73" t="s">
        <v>85</v>
      </c>
      <c r="B81" s="74" t="n">
        <f aca="false">'Admin Details '!C35</f>
        <v>817.2</v>
      </c>
      <c r="C81" s="74" t="n">
        <f aca="false">'Admin Details '!E35</f>
        <v>100</v>
      </c>
      <c r="D81" s="74" t="n">
        <v>348.56</v>
      </c>
      <c r="E81" s="74" t="n">
        <f aca="false">D81</f>
        <v>348.56</v>
      </c>
      <c r="F81" s="75" t="n">
        <f aca="false">E81</f>
        <v>348.56</v>
      </c>
      <c r="G81" s="76" t="n">
        <v>200</v>
      </c>
      <c r="H81" s="75" t="n">
        <v>644.62</v>
      </c>
      <c r="I81" s="74" t="n">
        <v>700</v>
      </c>
      <c r="J81" s="4" t="s">
        <v>86</v>
      </c>
      <c r="K81" s="4"/>
      <c r="L81" s="29"/>
      <c r="M81" s="29"/>
      <c r="N81" s="29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customFormat="false" ht="15" hidden="false" customHeight="false" outlineLevel="0" collapsed="false">
      <c r="A82" s="73" t="s">
        <v>87</v>
      </c>
      <c r="B82" s="74"/>
      <c r="C82" s="74" t="n">
        <f aca="false">'Admin Details '!E49</f>
        <v>163</v>
      </c>
      <c r="D82" s="74" t="n">
        <v>500</v>
      </c>
      <c r="E82" s="74" t="n">
        <v>6500</v>
      </c>
      <c r="F82" s="75" t="n">
        <v>2245.2</v>
      </c>
      <c r="G82" s="76" t="n">
        <v>2000</v>
      </c>
      <c r="H82" s="75" t="n">
        <v>0</v>
      </c>
      <c r="I82" s="74" t="n">
        <v>3000</v>
      </c>
      <c r="J82" s="4" t="s">
        <v>88</v>
      </c>
      <c r="K82" s="4"/>
      <c r="L82" s="29"/>
      <c r="M82" s="29"/>
      <c r="N82" s="29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customFormat="false" ht="15" hidden="false" customHeight="false" outlineLevel="0" collapsed="false">
      <c r="A83" s="73" t="s">
        <v>89</v>
      </c>
      <c r="B83" s="74"/>
      <c r="C83" s="74"/>
      <c r="D83" s="74"/>
      <c r="E83" s="74"/>
      <c r="F83" s="75" t="n">
        <v>2189.85</v>
      </c>
      <c r="G83" s="76" t="n">
        <v>2189.85</v>
      </c>
      <c r="H83" s="75" t="n">
        <v>2327.59</v>
      </c>
      <c r="I83" s="74" t="n">
        <v>2400</v>
      </c>
      <c r="J83" s="4" t="s">
        <v>90</v>
      </c>
      <c r="K83" s="4"/>
      <c r="L83" s="29"/>
      <c r="M83" s="29"/>
      <c r="N83" s="29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customFormat="false" ht="15" hidden="false" customHeight="false" outlineLevel="0" collapsed="false">
      <c r="A84" s="73" t="s">
        <v>91</v>
      </c>
      <c r="B84" s="74"/>
      <c r="C84" s="74"/>
      <c r="D84" s="74"/>
      <c r="E84" s="74"/>
      <c r="F84" s="75" t="n">
        <v>1576.87</v>
      </c>
      <c r="G84" s="76" t="n">
        <v>1576.87</v>
      </c>
      <c r="H84" s="75" t="n">
        <v>231.39</v>
      </c>
      <c r="I84" s="74" t="n">
        <v>231.39</v>
      </c>
      <c r="J84" s="4" t="s">
        <v>92</v>
      </c>
      <c r="K84" s="4"/>
      <c r="L84" s="29"/>
      <c r="M84" s="29"/>
      <c r="N84" s="29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customFormat="false" ht="15" hidden="false" customHeight="false" outlineLevel="0" collapsed="false">
      <c r="A85" s="73" t="s">
        <v>93</v>
      </c>
      <c r="B85" s="74"/>
      <c r="C85" s="74"/>
      <c r="D85" s="74"/>
      <c r="E85" s="74" t="n">
        <v>880</v>
      </c>
      <c r="F85" s="75" t="n">
        <v>1100</v>
      </c>
      <c r="G85" s="76" t="n">
        <v>1100</v>
      </c>
      <c r="H85" s="75" t="n">
        <v>1443</v>
      </c>
      <c r="I85" s="74" t="n">
        <v>1400</v>
      </c>
      <c r="J85" s="4"/>
      <c r="K85" s="4"/>
      <c r="L85" s="29"/>
      <c r="M85" s="29"/>
      <c r="N85" s="29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customFormat="false" ht="15" hidden="false" customHeight="false" outlineLevel="0" collapsed="false">
      <c r="A86" s="73" t="s">
        <v>94</v>
      </c>
      <c r="B86" s="74"/>
      <c r="C86" s="74" t="n">
        <f aca="false">'Admin Details '!E65</f>
        <v>910</v>
      </c>
      <c r="D86" s="74" t="n">
        <v>312</v>
      </c>
      <c r="E86" s="74" t="n">
        <f aca="false">D86</f>
        <v>312</v>
      </c>
      <c r="F86" s="75" t="n">
        <v>553.33</v>
      </c>
      <c r="G86" s="76" t="n">
        <v>500</v>
      </c>
      <c r="H86" s="75" t="n">
        <v>507.77</v>
      </c>
      <c r="I86" s="74" t="n">
        <v>600</v>
      </c>
      <c r="J86" s="4"/>
      <c r="K86" s="4"/>
      <c r="L86" s="29"/>
      <c r="M86" s="29"/>
      <c r="N86" s="29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customFormat="false" ht="15" hidden="false" customHeight="false" outlineLevel="0" collapsed="false">
      <c r="A87" s="73" t="s">
        <v>95</v>
      </c>
      <c r="B87" s="74"/>
      <c r="C87" s="74" t="n">
        <f aca="false">'Admin Details '!E96</f>
        <v>700</v>
      </c>
      <c r="D87" s="74" t="n">
        <v>1092</v>
      </c>
      <c r="E87" s="74" t="n">
        <f aca="false">D87</f>
        <v>1092</v>
      </c>
      <c r="F87" s="75" t="n">
        <v>1342</v>
      </c>
      <c r="G87" s="76" t="n">
        <v>1342</v>
      </c>
      <c r="H87" s="75" t="n">
        <v>1862.15</v>
      </c>
      <c r="I87" s="74" t="n">
        <v>2650</v>
      </c>
      <c r="J87" s="87" t="s">
        <v>96</v>
      </c>
      <c r="K87" s="4"/>
      <c r="L87" s="29"/>
      <c r="M87" s="29"/>
      <c r="N87" s="29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customFormat="false" ht="15" hidden="false" customHeight="false" outlineLevel="0" collapsed="false">
      <c r="A88" s="73" t="s">
        <v>97</v>
      </c>
      <c r="B88" s="74" t="n">
        <f aca="false">'Admin Details '!C72</f>
        <v>636</v>
      </c>
      <c r="C88" s="74" t="n">
        <f aca="false">'Admin Details '!E72</f>
        <v>3008</v>
      </c>
      <c r="D88" s="74" t="n">
        <v>2098</v>
      </c>
      <c r="E88" s="74" t="n">
        <f aca="false">D88</f>
        <v>2098</v>
      </c>
      <c r="F88" s="75" t="n">
        <v>205</v>
      </c>
      <c r="G88" s="76" t="n">
        <v>205</v>
      </c>
      <c r="H88" s="75" t="n">
        <v>213.46</v>
      </c>
      <c r="I88" s="74" t="n">
        <v>220</v>
      </c>
      <c r="J88" s="4" t="s">
        <v>98</v>
      </c>
      <c r="K88" s="4"/>
      <c r="L88" s="29"/>
      <c r="M88" s="29"/>
      <c r="N88" s="29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customFormat="false" ht="15" hidden="false" customHeight="false" outlineLevel="0" collapsed="false">
      <c r="A89" s="73" t="s">
        <v>99</v>
      </c>
      <c r="B89" s="74" t="n">
        <f aca="false">'Admin Details '!C78</f>
        <v>172.51</v>
      </c>
      <c r="C89" s="74" t="n">
        <f aca="false">'Admin Details '!E78</f>
        <v>38</v>
      </c>
      <c r="D89" s="74" t="n">
        <v>39</v>
      </c>
      <c r="E89" s="74" t="n">
        <v>120</v>
      </c>
      <c r="F89" s="75" t="n">
        <f aca="false">E89</f>
        <v>120</v>
      </c>
      <c r="G89" s="76"/>
      <c r="H89" s="75"/>
      <c r="I89" s="74"/>
      <c r="J89" s="4"/>
      <c r="K89" s="4"/>
      <c r="L89" s="29"/>
      <c r="M89" s="29"/>
      <c r="N89" s="29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customFormat="false" ht="15" hidden="false" customHeight="false" outlineLevel="0" collapsed="false">
      <c r="A90" s="73" t="s">
        <v>100</v>
      </c>
      <c r="B90" s="74" t="n">
        <f aca="false">'Admin Details '!C86</f>
        <v>1158.27</v>
      </c>
      <c r="C90" s="74" t="n">
        <f aca="false">'Admin Details '!E86</f>
        <v>1360</v>
      </c>
      <c r="D90" s="74" t="n">
        <v>268</v>
      </c>
      <c r="E90" s="74" t="n">
        <v>400</v>
      </c>
      <c r="F90" s="75" t="n">
        <v>1379.51</v>
      </c>
      <c r="G90" s="76" t="n">
        <v>1000</v>
      </c>
      <c r="H90" s="75" t="n">
        <v>1252.55</v>
      </c>
      <c r="I90" s="74" t="n">
        <v>1300</v>
      </c>
      <c r="J90" s="4" t="s">
        <v>101</v>
      </c>
      <c r="K90" s="4"/>
      <c r="L90" s="29"/>
      <c r="M90" s="29"/>
      <c r="N90" s="29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customFormat="false" ht="15.75" hidden="false" customHeight="true" outlineLevel="0" collapsed="false">
      <c r="A91" s="73" t="s">
        <v>102</v>
      </c>
      <c r="B91" s="74" t="n">
        <f aca="false">'Admin Details '!C92</f>
        <v>480</v>
      </c>
      <c r="C91" s="74" t="n">
        <v>100.29</v>
      </c>
      <c r="D91" s="74" t="n">
        <v>137</v>
      </c>
      <c r="E91" s="74" t="n">
        <v>100</v>
      </c>
      <c r="F91" s="75"/>
      <c r="G91" s="76"/>
      <c r="H91" s="75" t="n">
        <v>175</v>
      </c>
      <c r="I91" s="74" t="n">
        <v>175</v>
      </c>
      <c r="J91" s="87" t="s">
        <v>103</v>
      </c>
      <c r="K91" s="4"/>
      <c r="L91" s="29"/>
      <c r="M91" s="29"/>
      <c r="N91" s="29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customFormat="false" ht="15.75" hidden="false" customHeight="true" outlineLevel="0" collapsed="false">
      <c r="A92" s="104" t="s">
        <v>104</v>
      </c>
      <c r="B92" s="94"/>
      <c r="C92" s="94"/>
      <c r="D92" s="94"/>
      <c r="E92" s="94"/>
      <c r="F92" s="95"/>
      <c r="G92" s="96"/>
      <c r="H92" s="75" t="n">
        <v>5476</v>
      </c>
      <c r="I92" s="74" t="n">
        <v>5476</v>
      </c>
      <c r="J92" s="87"/>
      <c r="K92" s="4"/>
      <c r="L92" s="29"/>
      <c r="M92" s="29"/>
      <c r="N92" s="29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customFormat="false" ht="15.75" hidden="false" customHeight="true" outlineLevel="0" collapsed="false">
      <c r="A93" s="105" t="s">
        <v>105</v>
      </c>
      <c r="B93" s="94" t="n">
        <f aca="false">SUM(B80:B91)</f>
        <v>3263.98</v>
      </c>
      <c r="C93" s="94" t="n">
        <f aca="false">SUM(C80:C91)</f>
        <v>6429.29</v>
      </c>
      <c r="D93" s="94" t="n">
        <f aca="false">SUM(D80:D91)</f>
        <v>4844.56</v>
      </c>
      <c r="E93" s="94" t="n">
        <f aca="false">SUM(E80:E91)</f>
        <v>11900.56</v>
      </c>
      <c r="F93" s="95" t="n">
        <f aca="false">SUM(F80:F91)</f>
        <v>11110.32</v>
      </c>
      <c r="G93" s="96" t="n">
        <f aca="false">SUM(G80:G91)</f>
        <v>10163.72</v>
      </c>
      <c r="H93" s="75" t="n">
        <f aca="false">SUM(H80:H92)</f>
        <v>14183.53</v>
      </c>
      <c r="I93" s="74" t="n">
        <f aca="false">SUM(I80:I92)</f>
        <v>18202.39</v>
      </c>
      <c r="J93" s="4"/>
      <c r="K93" s="4"/>
      <c r="L93" s="29"/>
      <c r="M93" s="29"/>
      <c r="N93" s="29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="112" customFormat="true" ht="15.75" hidden="false" customHeight="true" outlineLevel="0" collapsed="false">
      <c r="A94" s="106"/>
      <c r="B94" s="107"/>
      <c r="C94" s="107"/>
      <c r="D94" s="107"/>
      <c r="E94" s="107"/>
      <c r="F94" s="107"/>
      <c r="G94" s="76"/>
      <c r="H94" s="108"/>
      <c r="I94" s="107"/>
      <c r="J94" s="109"/>
      <c r="K94" s="110"/>
      <c r="L94" s="111"/>
      <c r="M94" s="111"/>
      <c r="N94" s="111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</row>
    <row r="95" s="118" customFormat="true" ht="15.75" hidden="false" customHeight="true" outlineLevel="0" collapsed="false">
      <c r="A95" s="113" t="s">
        <v>106</v>
      </c>
      <c r="B95" s="114"/>
      <c r="C95" s="114"/>
      <c r="D95" s="114"/>
      <c r="E95" s="114"/>
      <c r="F95" s="114" t="n">
        <v>20355</v>
      </c>
      <c r="G95" s="76" t="n">
        <v>20355</v>
      </c>
      <c r="H95" s="76" t="n">
        <v>23375</v>
      </c>
      <c r="I95" s="114" t="n">
        <v>19868.75</v>
      </c>
      <c r="J95" s="115" t="s">
        <v>107</v>
      </c>
      <c r="K95" s="116"/>
      <c r="L95" s="117"/>
      <c r="M95" s="117"/>
      <c r="N95" s="117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</row>
    <row r="96" s="3" customFormat="true" ht="15" hidden="false" customHeight="false" outlineLevel="0" collapsed="false">
      <c r="A96" s="119"/>
      <c r="B96" s="120"/>
      <c r="C96" s="120"/>
      <c r="D96" s="120"/>
      <c r="E96" s="120"/>
      <c r="F96" s="120"/>
      <c r="G96" s="121"/>
      <c r="H96" s="122"/>
      <c r="I96" s="120"/>
      <c r="J96" s="123"/>
      <c r="K96" s="7"/>
      <c r="L96" s="120"/>
      <c r="M96" s="120"/>
      <c r="N96" s="120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customFormat="false" ht="15.75" hidden="false" customHeight="true" outlineLevel="0" collapsed="false">
      <c r="A97" s="124" t="s">
        <v>61</v>
      </c>
      <c r="B97" s="125" t="n">
        <f aca="false">B54</f>
        <v>35952</v>
      </c>
      <c r="C97" s="125" t="n">
        <f aca="false">C54</f>
        <v>34355</v>
      </c>
      <c r="D97" s="125" t="n">
        <f aca="false">D54</f>
        <v>37526</v>
      </c>
      <c r="E97" s="125" t="n">
        <f aca="false">E54</f>
        <v>52348.54</v>
      </c>
      <c r="F97" s="126" t="n">
        <f aca="false">F54</f>
        <v>81077.82</v>
      </c>
      <c r="G97" s="127" t="n">
        <f aca="false">SUM(G54)</f>
        <v>73165.6</v>
      </c>
      <c r="H97" s="128" t="n">
        <f aca="false">H54</f>
        <v>91481.29</v>
      </c>
      <c r="I97" s="129" t="n">
        <f aca="false">I54</f>
        <v>84965</v>
      </c>
      <c r="J97" s="130"/>
      <c r="K97" s="4"/>
      <c r="L97" s="29"/>
      <c r="M97" s="29"/>
      <c r="N97" s="29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customFormat="false" ht="15.75" hidden="false" customHeight="true" outlineLevel="0" collapsed="false">
      <c r="A98" s="131" t="s">
        <v>108</v>
      </c>
      <c r="B98" s="132" t="n">
        <f aca="false">B68+B78+B93</f>
        <v>30341.91</v>
      </c>
      <c r="C98" s="132" t="n">
        <f aca="false">C68+C78+C93</f>
        <v>27667.99</v>
      </c>
      <c r="D98" s="132" t="n">
        <f aca="false">D68+D78+D93</f>
        <v>25523.56</v>
      </c>
      <c r="E98" s="132" t="n">
        <f aca="false">E68+E78+E93</f>
        <v>37798.56</v>
      </c>
      <c r="F98" s="133" t="n">
        <f aca="false">SUM(F95,F93,F78,F68)</f>
        <v>61787.42</v>
      </c>
      <c r="G98" s="134" t="n">
        <f aca="false">SUM(G95,G93,G78,G68)</f>
        <v>52003.72</v>
      </c>
      <c r="H98" s="128" t="n">
        <f aca="false">H68+H78+H93+I95</f>
        <v>53054.6</v>
      </c>
      <c r="I98" s="129" t="n">
        <f aca="false">I68+I78+I93+I95</f>
        <v>61422.14</v>
      </c>
      <c r="J98" s="4"/>
      <c r="K98" s="4"/>
      <c r="L98" s="29"/>
      <c r="M98" s="29"/>
      <c r="N98" s="29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="3" customFormat="true" ht="15" hidden="false" customHeight="false" outlineLevel="0" collapsed="false">
      <c r="A99" s="135" t="s">
        <v>109</v>
      </c>
      <c r="B99" s="129" t="n">
        <f aca="false">B97-B98</f>
        <v>5610.09</v>
      </c>
      <c r="C99" s="129" t="n">
        <f aca="false">C97-C98</f>
        <v>6687.01</v>
      </c>
      <c r="D99" s="129" t="n">
        <f aca="false">D97-D98</f>
        <v>12002.44</v>
      </c>
      <c r="E99" s="129" t="n">
        <f aca="false">E97-E98</f>
        <v>14549.98</v>
      </c>
      <c r="F99" s="129" t="n">
        <f aca="false">F97-F98</f>
        <v>19290.4</v>
      </c>
      <c r="G99" s="136" t="n">
        <f aca="false">G97-G98</f>
        <v>21161.88</v>
      </c>
      <c r="H99" s="129" t="n">
        <f aca="false">H97-H98</f>
        <v>38426.69</v>
      </c>
      <c r="I99" s="129" t="n">
        <f aca="false">I97-I98</f>
        <v>23542.86</v>
      </c>
      <c r="J99" s="123"/>
      <c r="K99" s="7"/>
      <c r="L99" s="120"/>
      <c r="M99" s="120"/>
      <c r="N99" s="120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="112" customFormat="true" ht="15" hidden="false" customHeight="false" outlineLevel="0" collapsed="false">
      <c r="A100" s="137"/>
      <c r="B100" s="138"/>
      <c r="C100" s="138"/>
      <c r="D100" s="138"/>
      <c r="E100" s="138"/>
      <c r="F100" s="138"/>
      <c r="G100" s="138"/>
      <c r="H100" s="138"/>
      <c r="I100" s="138"/>
      <c r="J100" s="110"/>
      <c r="K100" s="110"/>
      <c r="L100" s="111"/>
      <c r="M100" s="111"/>
      <c r="N100" s="111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</row>
    <row r="101" s="112" customFormat="true" ht="15" hidden="false" customHeight="false" outlineLevel="0" collapsed="false">
      <c r="A101" s="137"/>
      <c r="B101" s="138"/>
      <c r="C101" s="138"/>
      <c r="D101" s="138"/>
      <c r="E101" s="138"/>
      <c r="F101" s="138"/>
      <c r="G101" s="138"/>
      <c r="H101" s="138"/>
      <c r="I101" s="138"/>
      <c r="J101" s="110"/>
      <c r="K101" s="110"/>
      <c r="L101" s="111"/>
      <c r="M101" s="111"/>
      <c r="N101" s="111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</row>
    <row r="102" s="112" customFormat="true" ht="15" hidden="false" customHeight="false" outlineLevel="0" collapsed="false">
      <c r="A102" s="137"/>
      <c r="B102" s="138"/>
      <c r="C102" s="138"/>
      <c r="D102" s="138"/>
      <c r="E102" s="138"/>
      <c r="F102" s="138"/>
      <c r="G102" s="138"/>
      <c r="H102" s="138"/>
      <c r="I102" s="138"/>
      <c r="J102" s="110"/>
      <c r="K102" s="110"/>
      <c r="L102" s="111"/>
      <c r="M102" s="111"/>
      <c r="N102" s="111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</row>
  </sheetData>
  <sheetProtection sheet="true" password="d89e" objects="true" scenarios="true"/>
  <conditionalFormatting sqref="A13:A14">
    <cfRule type="expression" priority="2" aboveAverage="0" equalAverage="0" bottom="0" percent="0" rank="0" text="" dxfId="0">
      <formula>LEN(TRIM(A13))&gt;0</formula>
    </cfRule>
  </conditionalFormatting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RowHeight="15" outlineLevelRow="0" outlineLevelCol="0"/>
  <cols>
    <col collapsed="false" customWidth="true" hidden="false" outlineLevel="0" max="1" min="1" style="0" width="45.66"/>
    <col collapsed="false" customWidth="true" hidden="false" outlineLevel="0" max="2" min="2" style="0" width="10.66"/>
    <col collapsed="false" customWidth="true" hidden="false" outlineLevel="0" max="3" min="3" style="0" width="12.33"/>
    <col collapsed="false" customWidth="true" hidden="false" outlineLevel="0" max="4" min="4" style="0" width="12.83"/>
    <col collapsed="false" customWidth="true" hidden="false" outlineLevel="0" max="5" min="5" style="0" width="11.66"/>
    <col collapsed="false" customWidth="false" hidden="false" outlineLevel="0" max="6" min="6" style="0" width="11.5"/>
    <col collapsed="false" customWidth="true" hidden="false" outlineLevel="0" max="7" min="7" style="0" width="12.17"/>
    <col collapsed="false" customWidth="true" hidden="false" outlineLevel="0" max="8" min="8" style="0" width="3.33"/>
    <col collapsed="false" customWidth="true" hidden="false" outlineLevel="0" max="9" min="9" style="0" width="14.01"/>
    <col collapsed="false" customWidth="true" hidden="false" outlineLevel="0" max="26" min="10" style="0" width="8.67"/>
    <col collapsed="false" customWidth="true" hidden="false" outlineLevel="0" max="1025" min="27" style="0" width="17.33"/>
  </cols>
  <sheetData>
    <row r="1" customFormat="false" ht="12.75" hidden="false" customHeight="true" outlineLevel="0" collapsed="false">
      <c r="A1" s="139"/>
      <c r="B1" s="139"/>
      <c r="C1" s="139" t="n">
        <v>2012</v>
      </c>
      <c r="D1" s="139"/>
      <c r="E1" s="139" t="n">
        <v>2013</v>
      </c>
      <c r="F1" s="139"/>
      <c r="G1" s="139" t="n">
        <v>2014</v>
      </c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</row>
    <row r="2" customFormat="false" ht="12.75" hidden="false" customHeight="true" outlineLevel="0" collapsed="false">
      <c r="A2" s="140" t="s">
        <v>110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</row>
    <row r="3" customFormat="false" ht="12.75" hidden="false" customHeight="true" outlineLevel="0" collapsed="false">
      <c r="A3" s="141" t="s">
        <v>111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customFormat="false" ht="12.75" hidden="false" customHeight="true" outlineLevel="0" collapsed="false">
      <c r="A4" s="141" t="s">
        <v>112</v>
      </c>
      <c r="B4" s="139" t="n">
        <v>0</v>
      </c>
      <c r="C4" s="139"/>
      <c r="D4" s="139" t="n">
        <v>0</v>
      </c>
      <c r="E4" s="139"/>
      <c r="F4" s="139" t="n">
        <v>0</v>
      </c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</row>
    <row r="5" customFormat="false" ht="12.75" hidden="false" customHeight="true" outlineLevel="0" collapsed="false">
      <c r="A5" s="141" t="s">
        <v>113</v>
      </c>
      <c r="B5" s="139" t="n">
        <v>0</v>
      </c>
      <c r="C5" s="139"/>
      <c r="D5" s="139" t="n">
        <v>0</v>
      </c>
      <c r="E5" s="139"/>
      <c r="F5" s="139" t="n">
        <v>0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</row>
    <row r="6" customFormat="false" ht="12.75" hidden="false" customHeight="true" outlineLevel="0" collapsed="false">
      <c r="A6" s="141" t="s">
        <v>114</v>
      </c>
      <c r="B6" s="139"/>
      <c r="C6" s="139" t="n">
        <v>0</v>
      </c>
      <c r="D6" s="139"/>
      <c r="E6" s="139" t="n">
        <v>0</v>
      </c>
      <c r="F6" s="139"/>
      <c r="G6" s="139" t="n">
        <v>0</v>
      </c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</row>
    <row r="7" customFormat="false" ht="12.75" hidden="false" customHeight="true" outlineLevel="0" collapsed="false">
      <c r="A7" s="141" t="s">
        <v>115</v>
      </c>
      <c r="B7" s="139"/>
      <c r="C7" s="139" t="n">
        <f aca="false">SUM(B4:B6)</f>
        <v>0</v>
      </c>
      <c r="D7" s="139"/>
      <c r="E7" s="139" t="n">
        <f aca="false">SUM(D4:D6)</f>
        <v>0</v>
      </c>
      <c r="F7" s="139"/>
      <c r="G7" s="139" t="n">
        <f aca="false">SUM(F4:F6)</f>
        <v>0</v>
      </c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</row>
    <row r="8" customFormat="false" ht="12.75" hidden="false" customHeight="true" outlineLevel="0" collapsed="false">
      <c r="A8" s="141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</row>
    <row r="9" customFormat="false" ht="12.75" hidden="false" customHeight="true" outlineLevel="0" collapsed="false">
      <c r="A9" s="141" t="s">
        <v>116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 customFormat="false" ht="12.75" hidden="false" customHeight="true" outlineLevel="0" collapsed="false">
      <c r="A10" s="141" t="s">
        <v>117</v>
      </c>
      <c r="B10" s="139" t="n">
        <v>0</v>
      </c>
      <c r="C10" s="139"/>
      <c r="D10" s="139" t="n">
        <v>0</v>
      </c>
      <c r="E10" s="139"/>
      <c r="F10" s="139" t="n">
        <v>0</v>
      </c>
      <c r="G10" s="139"/>
      <c r="H10" s="139"/>
      <c r="I10" s="139" t="s">
        <v>118</v>
      </c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customFormat="false" ht="12.75" hidden="false" customHeight="true" outlineLevel="0" collapsed="false">
      <c r="A11" s="141" t="s">
        <v>119</v>
      </c>
      <c r="B11" s="142" t="n">
        <v>50</v>
      </c>
      <c r="C11" s="139"/>
      <c r="D11" s="142" t="n">
        <v>50</v>
      </c>
      <c r="E11" s="139"/>
      <c r="F11" s="142" t="n">
        <v>50</v>
      </c>
      <c r="G11" s="139"/>
      <c r="H11" s="139"/>
      <c r="I11" s="139" t="s">
        <v>120</v>
      </c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  <row r="12" customFormat="false" ht="12.75" hidden="false" customHeight="true" outlineLevel="0" collapsed="false">
      <c r="A12" s="141" t="s">
        <v>121</v>
      </c>
      <c r="B12" s="142"/>
      <c r="C12" s="142" t="n">
        <f aca="false">B11*B10</f>
        <v>0</v>
      </c>
      <c r="D12" s="142"/>
      <c r="E12" s="142" t="n">
        <f aca="false">D11*D10</f>
        <v>0</v>
      </c>
      <c r="F12" s="142"/>
      <c r="G12" s="142" t="n">
        <f aca="false">F11*F10</f>
        <v>0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</row>
    <row r="13" customFormat="false" ht="12.75" hidden="false" customHeight="true" outlineLevel="0" collapsed="false">
      <c r="A13" s="141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</row>
    <row r="14" customFormat="false" ht="12.75" hidden="false" customHeight="true" outlineLevel="0" collapsed="false">
      <c r="A14" s="141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</row>
    <row r="15" customFormat="false" ht="12.75" hidden="false" customHeight="true" outlineLevel="0" collapsed="false">
      <c r="A15" s="141" t="s">
        <v>56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</row>
    <row r="16" customFormat="false" ht="12.75" hidden="false" customHeight="true" outlineLevel="0" collapsed="false">
      <c r="A16" s="141" t="s">
        <v>122</v>
      </c>
      <c r="B16" s="142" t="n">
        <v>500</v>
      </c>
      <c r="C16" s="139"/>
      <c r="D16" s="142" t="n">
        <v>400</v>
      </c>
      <c r="E16" s="139"/>
      <c r="F16" s="142" t="n">
        <v>400</v>
      </c>
      <c r="G16" s="139"/>
      <c r="H16" s="139"/>
      <c r="I16" s="139" t="s">
        <v>123</v>
      </c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</row>
    <row r="17" customFormat="false" ht="12.75" hidden="false" customHeight="true" outlineLevel="0" collapsed="false">
      <c r="A17" s="141" t="s">
        <v>124</v>
      </c>
      <c r="B17" s="143" t="n">
        <v>1</v>
      </c>
      <c r="C17" s="139"/>
      <c r="D17" s="143" t="n">
        <v>1</v>
      </c>
      <c r="E17" s="139"/>
      <c r="F17" s="143" t="n">
        <v>1</v>
      </c>
      <c r="G17" s="139"/>
      <c r="H17" s="139"/>
      <c r="I17" s="139" t="s">
        <v>125</v>
      </c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</row>
    <row r="18" customFormat="false" ht="12.75" hidden="false" customHeight="true" outlineLevel="0" collapsed="false">
      <c r="A18" s="141" t="s">
        <v>126</v>
      </c>
      <c r="B18" s="142" t="n">
        <f aca="false">B54*B16</f>
        <v>0</v>
      </c>
      <c r="C18" s="142" t="n">
        <v>0</v>
      </c>
      <c r="D18" s="142" t="n">
        <f aca="false">D54*D16</f>
        <v>0</v>
      </c>
      <c r="E18" s="142" t="n">
        <f aca="false">D18</f>
        <v>0</v>
      </c>
      <c r="F18" s="142" t="n">
        <f aca="false">F54*F16</f>
        <v>0</v>
      </c>
      <c r="G18" s="142" t="n">
        <f aca="false">F18</f>
        <v>0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</row>
    <row r="19" customFormat="false" ht="12.75" hidden="false" customHeight="true" outlineLevel="0" collapsed="false">
      <c r="A19" s="141" t="s">
        <v>127</v>
      </c>
      <c r="B19" s="142" t="n">
        <f aca="false">C55</f>
        <v>0</v>
      </c>
      <c r="C19" s="139"/>
      <c r="D19" s="142" t="n">
        <f aca="false">E55</f>
        <v>0</v>
      </c>
      <c r="E19" s="142" t="n">
        <f aca="false">D19</f>
        <v>0</v>
      </c>
      <c r="F19" s="142" t="n">
        <f aca="false">G55</f>
        <v>0</v>
      </c>
      <c r="G19" s="142" t="n">
        <f aca="false">F19</f>
        <v>0</v>
      </c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</row>
    <row r="20" customFormat="false" ht="12.75" hidden="false" customHeight="true" outlineLevel="0" collapsed="false">
      <c r="A20" s="141" t="s">
        <v>128</v>
      </c>
      <c r="B20" s="143"/>
      <c r="C20" s="139"/>
      <c r="D20" s="143"/>
      <c r="E20" s="139"/>
      <c r="F20" s="143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</row>
    <row r="21" customFormat="false" ht="12.75" hidden="false" customHeight="true" outlineLevel="0" collapsed="false">
      <c r="A21" s="141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</row>
    <row r="22" customFormat="false" ht="12.75" hidden="false" customHeight="true" outlineLevel="0" collapsed="false">
      <c r="A22" s="141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</row>
    <row r="23" customFormat="false" ht="12.75" hidden="false" customHeight="true" outlineLevel="0" collapsed="false">
      <c r="A23" s="141" t="s">
        <v>129</v>
      </c>
      <c r="B23" s="139"/>
      <c r="C23" s="142" t="n">
        <f aca="false">SUM(C15:C22)</f>
        <v>0</v>
      </c>
      <c r="D23" s="139"/>
      <c r="E23" s="142" t="n">
        <f aca="false">SUM(E15:E22)</f>
        <v>0</v>
      </c>
      <c r="F23" s="139"/>
      <c r="G23" s="142" t="n">
        <f aca="false">SUM(G15:G22)</f>
        <v>0</v>
      </c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</row>
    <row r="24" customFormat="false" ht="12.75" hidden="false" customHeight="true" outlineLevel="0" collapsed="false">
      <c r="A24" s="141"/>
      <c r="B24" s="139"/>
      <c r="C24" s="142"/>
      <c r="D24" s="139"/>
      <c r="E24" s="142"/>
      <c r="F24" s="139"/>
      <c r="G24" s="142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</row>
    <row r="25" customFormat="false" ht="12.75" hidden="false" customHeight="true" outlineLevel="0" collapsed="false">
      <c r="A25" s="141" t="s">
        <v>58</v>
      </c>
      <c r="B25" s="139" t="s">
        <v>130</v>
      </c>
      <c r="C25" s="139" t="n">
        <v>0</v>
      </c>
      <c r="D25" s="139"/>
      <c r="E25" s="139" t="n">
        <v>0</v>
      </c>
      <c r="F25" s="139"/>
      <c r="G25" s="139" t="n">
        <v>0</v>
      </c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</row>
    <row r="26" customFormat="false" ht="12.75" hidden="false" customHeight="true" outlineLevel="0" collapsed="false">
      <c r="A26" s="139" t="s">
        <v>57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</row>
    <row r="27" customFormat="false" ht="12.75" hidden="false" customHeight="true" outlineLevel="0" collapsed="false">
      <c r="A27" s="139"/>
      <c r="B27" s="139"/>
      <c r="C27" s="139"/>
      <c r="D27" s="139"/>
      <c r="E27" s="139" t="n">
        <v>0</v>
      </c>
      <c r="F27" s="139"/>
      <c r="G27" s="139" t="n">
        <v>0</v>
      </c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</row>
    <row r="28" customFormat="false" ht="12.75" hidden="false" customHeight="true" outlineLevel="0" collapsed="false">
      <c r="A28" s="140" t="s">
        <v>131</v>
      </c>
      <c r="B28" s="144"/>
      <c r="C28" s="144"/>
      <c r="D28" s="144"/>
      <c r="E28" s="144"/>
      <c r="F28" s="144"/>
      <c r="G28" s="144"/>
      <c r="H28" s="144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</row>
    <row r="29" customFormat="false" ht="12.75" hidden="false" customHeight="true" outlineLevel="0" collapsed="false">
      <c r="A29" s="139" t="s">
        <v>132</v>
      </c>
      <c r="B29" s="145"/>
      <c r="C29" s="145" t="n">
        <v>0</v>
      </c>
      <c r="D29" s="145"/>
      <c r="E29" s="145" t="n">
        <v>0</v>
      </c>
      <c r="F29" s="145"/>
      <c r="G29" s="145" t="n">
        <v>0</v>
      </c>
      <c r="H29" s="145"/>
      <c r="I29" s="139" t="s">
        <v>133</v>
      </c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</row>
    <row r="30" customFormat="false" ht="12.75" hidden="false" customHeight="true" outlineLevel="0" collapsed="false">
      <c r="A30" s="139" t="s">
        <v>134</v>
      </c>
      <c r="B30" s="145"/>
      <c r="C30" s="145" t="n">
        <v>15</v>
      </c>
      <c r="D30" s="145"/>
      <c r="E30" s="145" t="n">
        <v>50</v>
      </c>
      <c r="F30" s="145"/>
      <c r="G30" s="145" t="n">
        <v>50</v>
      </c>
      <c r="H30" s="145"/>
      <c r="I30" s="139" t="s">
        <v>135</v>
      </c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</row>
    <row r="31" customFormat="false" ht="12.75" hidden="false" customHeight="true" outlineLevel="0" collapsed="false">
      <c r="A31" s="139" t="s">
        <v>85</v>
      </c>
      <c r="B31" s="145"/>
      <c r="C31" s="145"/>
      <c r="D31" s="145"/>
      <c r="E31" s="145"/>
      <c r="F31" s="145"/>
      <c r="G31" s="145"/>
      <c r="H31" s="145"/>
      <c r="I31" s="139" t="s">
        <v>133</v>
      </c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</row>
    <row r="32" customFormat="false" ht="12.75" hidden="false" customHeight="true" outlineLevel="0" collapsed="false">
      <c r="A32" s="141" t="s">
        <v>136</v>
      </c>
      <c r="B32" s="145"/>
      <c r="C32" s="145" t="n">
        <v>75</v>
      </c>
      <c r="D32" s="145"/>
      <c r="E32" s="145" t="n">
        <v>100</v>
      </c>
      <c r="F32" s="145"/>
      <c r="G32" s="145" t="n">
        <v>200</v>
      </c>
      <c r="H32" s="145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</row>
    <row r="33" customFormat="false" ht="12.75" hidden="false" customHeight="true" outlineLevel="0" collapsed="false">
      <c r="A33" s="141" t="s">
        <v>137</v>
      </c>
      <c r="B33" s="145"/>
      <c r="C33" s="145" t="n">
        <v>800</v>
      </c>
      <c r="D33" s="145"/>
      <c r="E33" s="145" t="n">
        <v>0</v>
      </c>
      <c r="F33" s="145"/>
      <c r="G33" s="145" t="n">
        <v>0</v>
      </c>
      <c r="H33" s="145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</row>
    <row r="34" customFormat="false" ht="12.75" hidden="false" customHeight="true" outlineLevel="0" collapsed="false">
      <c r="A34" s="141" t="s">
        <v>138</v>
      </c>
      <c r="B34" s="146"/>
      <c r="C34" s="145" t="n">
        <v>100</v>
      </c>
      <c r="D34" s="146"/>
      <c r="E34" s="145" t="n">
        <v>0</v>
      </c>
      <c r="F34" s="146"/>
      <c r="G34" s="145" t="n">
        <v>75</v>
      </c>
      <c r="H34" s="145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</row>
    <row r="35" customFormat="false" ht="12.75" hidden="false" customHeight="true" outlineLevel="0" collapsed="false">
      <c r="A35" s="141" t="s">
        <v>139</v>
      </c>
      <c r="B35" s="145" t="s">
        <v>130</v>
      </c>
      <c r="C35" s="145" t="n">
        <v>817.2</v>
      </c>
      <c r="D35" s="145"/>
      <c r="E35" s="145" t="n">
        <f aca="false">SUM(E32:E34)</f>
        <v>100</v>
      </c>
      <c r="F35" s="145"/>
      <c r="G35" s="145" t="n">
        <f aca="false">SUM(G32:G34)</f>
        <v>275</v>
      </c>
      <c r="H35" s="145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</row>
    <row r="36" customFormat="false" ht="12.75" hidden="false" customHeight="true" outlineLevel="0" collapsed="false">
      <c r="A36" s="141"/>
      <c r="B36" s="145"/>
      <c r="C36" s="145"/>
      <c r="D36" s="145"/>
      <c r="E36" s="145"/>
      <c r="F36" s="145"/>
      <c r="G36" s="145"/>
      <c r="H36" s="145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</row>
    <row r="37" customFormat="false" ht="12.75" hidden="false" customHeight="true" outlineLevel="0" collapsed="false">
      <c r="A37" s="139"/>
      <c r="B37" s="145"/>
      <c r="C37" s="145"/>
      <c r="D37" s="145"/>
      <c r="E37" s="145"/>
      <c r="F37" s="145"/>
      <c r="G37" s="145"/>
      <c r="H37" s="145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</row>
    <row r="38" customFormat="false" ht="12.75" hidden="false" customHeight="true" outlineLevel="0" collapsed="false">
      <c r="A38" s="139" t="s">
        <v>140</v>
      </c>
      <c r="B38" s="145"/>
      <c r="C38" s="145"/>
      <c r="D38" s="145"/>
      <c r="E38" s="145"/>
      <c r="F38" s="145"/>
      <c r="G38" s="145"/>
      <c r="H38" s="145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</row>
    <row r="39" customFormat="false" ht="12.75" hidden="false" customHeight="true" outlineLevel="0" collapsed="false">
      <c r="A39" s="141"/>
      <c r="B39" s="145"/>
      <c r="C39" s="145" t="n">
        <v>0</v>
      </c>
      <c r="D39" s="145"/>
      <c r="E39" s="145" t="n">
        <v>0</v>
      </c>
      <c r="F39" s="145"/>
      <c r="G39" s="145" t="n">
        <v>0</v>
      </c>
      <c r="H39" s="145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</row>
    <row r="40" customFormat="false" ht="12.75" hidden="false" customHeight="true" outlineLevel="0" collapsed="false">
      <c r="A40" s="141" t="s">
        <v>112</v>
      </c>
      <c r="B40" s="145"/>
      <c r="C40" s="145" t="n">
        <v>300</v>
      </c>
      <c r="D40" s="145"/>
      <c r="E40" s="145" t="n">
        <v>0</v>
      </c>
      <c r="F40" s="145"/>
      <c r="G40" s="145" t="n">
        <v>500</v>
      </c>
      <c r="H40" s="145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</row>
    <row r="41" customFormat="false" ht="12.75" hidden="false" customHeight="true" outlineLevel="0" collapsed="false">
      <c r="A41" s="141" t="s">
        <v>113</v>
      </c>
      <c r="B41" s="145"/>
      <c r="C41" s="145" t="n">
        <v>200</v>
      </c>
      <c r="D41" s="145"/>
      <c r="E41" s="145" t="n">
        <v>0</v>
      </c>
      <c r="F41" s="145"/>
      <c r="G41" s="145" t="n">
        <v>500</v>
      </c>
      <c r="H41" s="145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</row>
    <row r="42" customFormat="false" ht="12.75" hidden="false" customHeight="true" outlineLevel="0" collapsed="false">
      <c r="A42" s="141" t="s">
        <v>141</v>
      </c>
      <c r="B42" s="145"/>
      <c r="C42" s="145" t="n">
        <v>100</v>
      </c>
      <c r="D42" s="145"/>
      <c r="E42" s="145" t="n">
        <v>0</v>
      </c>
      <c r="F42" s="145"/>
      <c r="G42" s="145" t="n">
        <v>0</v>
      </c>
      <c r="H42" s="145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</row>
    <row r="43" customFormat="false" ht="12.75" hidden="false" customHeight="true" outlineLevel="0" collapsed="false">
      <c r="A43" s="141" t="s">
        <v>142</v>
      </c>
      <c r="B43" s="145"/>
      <c r="C43" s="145" t="n">
        <v>100</v>
      </c>
      <c r="D43" s="145"/>
      <c r="E43" s="145" t="n">
        <v>0</v>
      </c>
      <c r="F43" s="145"/>
      <c r="G43" s="145" t="n">
        <v>0</v>
      </c>
      <c r="H43" s="145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</row>
    <row r="44" customFormat="false" ht="12.75" hidden="false" customHeight="true" outlineLevel="0" collapsed="false">
      <c r="A44" s="141" t="s">
        <v>143</v>
      </c>
      <c r="B44" s="145"/>
      <c r="C44" s="145" t="n">
        <v>0</v>
      </c>
      <c r="D44" s="145"/>
      <c r="E44" s="145" t="n">
        <v>0</v>
      </c>
      <c r="F44" s="145"/>
      <c r="G44" s="145" t="n">
        <v>0</v>
      </c>
      <c r="H44" s="145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</row>
    <row r="45" customFormat="false" ht="12.75" hidden="false" customHeight="true" outlineLevel="0" collapsed="false">
      <c r="A45" s="141" t="s">
        <v>114</v>
      </c>
      <c r="B45" s="145"/>
      <c r="C45" s="145" t="n">
        <v>0</v>
      </c>
      <c r="D45" s="145"/>
      <c r="E45" s="145" t="n">
        <v>0</v>
      </c>
      <c r="F45" s="145"/>
      <c r="G45" s="145" t="n">
        <v>0</v>
      </c>
      <c r="H45" s="145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</row>
    <row r="46" customFormat="false" ht="12.75" hidden="false" customHeight="true" outlineLevel="0" collapsed="false">
      <c r="A46" s="141" t="s">
        <v>144</v>
      </c>
      <c r="B46" s="145"/>
      <c r="C46" s="145" t="n">
        <v>0</v>
      </c>
      <c r="D46" s="145"/>
      <c r="E46" s="145" t="n">
        <v>0</v>
      </c>
      <c r="F46" s="145"/>
      <c r="G46" s="145" t="n">
        <v>0</v>
      </c>
      <c r="H46" s="145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</row>
    <row r="47" customFormat="false" ht="12.75" hidden="false" customHeight="true" outlineLevel="0" collapsed="false">
      <c r="A47" s="141" t="s">
        <v>145</v>
      </c>
      <c r="B47" s="145"/>
      <c r="C47" s="145" t="n">
        <v>250</v>
      </c>
      <c r="D47" s="145"/>
      <c r="E47" s="145" t="n">
        <v>0</v>
      </c>
      <c r="F47" s="145"/>
      <c r="G47" s="145" t="n">
        <v>125</v>
      </c>
      <c r="H47" s="145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</row>
    <row r="48" customFormat="false" ht="12.75" hidden="false" customHeight="true" outlineLevel="0" collapsed="false">
      <c r="A48" s="141" t="s">
        <v>146</v>
      </c>
      <c r="B48" s="145"/>
      <c r="C48" s="145" t="n">
        <v>0</v>
      </c>
      <c r="D48" s="145"/>
      <c r="E48" s="145" t="n">
        <v>163</v>
      </c>
      <c r="F48" s="145"/>
      <c r="G48" s="145" t="n">
        <v>0</v>
      </c>
      <c r="H48" s="145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</row>
    <row r="49" customFormat="false" ht="12.75" hidden="false" customHeight="true" outlineLevel="0" collapsed="false">
      <c r="A49" s="141" t="s">
        <v>139</v>
      </c>
      <c r="B49" s="145"/>
      <c r="C49" s="145" t="n">
        <v>0</v>
      </c>
      <c r="D49" s="145"/>
      <c r="E49" s="145" t="n">
        <f aca="false">SUM(E39:E48)</f>
        <v>163</v>
      </c>
      <c r="F49" s="145"/>
      <c r="G49" s="145" t="n">
        <f aca="false">SUM(G39:G48)</f>
        <v>1125</v>
      </c>
      <c r="H49" s="145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</row>
    <row r="50" customFormat="false" ht="12.75" hidden="false" customHeight="true" outlineLevel="0" collapsed="false">
      <c r="A50" s="139"/>
      <c r="B50" s="145"/>
      <c r="C50" s="145"/>
      <c r="D50" s="145"/>
      <c r="E50" s="145"/>
      <c r="F50" s="145"/>
      <c r="G50" s="145"/>
      <c r="H50" s="145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</row>
    <row r="51" customFormat="false" ht="12.75" hidden="false" customHeight="true" outlineLevel="0" collapsed="false">
      <c r="A51" s="139" t="s">
        <v>56</v>
      </c>
      <c r="B51" s="145"/>
      <c r="C51" s="145"/>
      <c r="D51" s="145"/>
      <c r="E51" s="145"/>
      <c r="F51" s="145"/>
      <c r="G51" s="145"/>
      <c r="H51" s="145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</row>
    <row r="52" customFormat="false" ht="12.75" hidden="false" customHeight="true" outlineLevel="0" collapsed="false">
      <c r="A52" s="141" t="s">
        <v>147</v>
      </c>
      <c r="B52" s="139" t="n">
        <v>1</v>
      </c>
      <c r="C52" s="145"/>
      <c r="D52" s="139" t="n">
        <v>1</v>
      </c>
      <c r="E52" s="145"/>
      <c r="F52" s="139" t="n">
        <v>1</v>
      </c>
      <c r="G52" s="145"/>
      <c r="H52" s="145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</row>
    <row r="53" customFormat="false" ht="12.75" hidden="false" customHeight="true" outlineLevel="0" collapsed="false">
      <c r="A53" s="141" t="s">
        <v>148</v>
      </c>
      <c r="B53" s="139" t="n">
        <v>437.5</v>
      </c>
      <c r="C53" s="145"/>
      <c r="D53" s="139" t="n">
        <v>437.5</v>
      </c>
      <c r="E53" s="145"/>
      <c r="F53" s="139" t="n">
        <v>437.5</v>
      </c>
      <c r="G53" s="145"/>
      <c r="H53" s="145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</row>
    <row r="54" customFormat="false" ht="12.75" hidden="false" customHeight="true" outlineLevel="0" collapsed="false">
      <c r="A54" s="141" t="s">
        <v>149</v>
      </c>
      <c r="B54" s="139" t="n">
        <v>0</v>
      </c>
      <c r="C54" s="145"/>
      <c r="D54" s="139" t="n">
        <v>0</v>
      </c>
      <c r="E54" s="145"/>
      <c r="F54" s="139" t="n">
        <v>0</v>
      </c>
      <c r="G54" s="145"/>
      <c r="H54" s="145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</row>
    <row r="55" customFormat="false" ht="12.75" hidden="false" customHeight="true" outlineLevel="0" collapsed="false">
      <c r="A55" s="141" t="s">
        <v>150</v>
      </c>
      <c r="B55" s="139"/>
      <c r="C55" s="145" t="n">
        <f aca="false">B53*B54</f>
        <v>0</v>
      </c>
      <c r="D55" s="139"/>
      <c r="E55" s="145" t="n">
        <f aca="false">D53*D54</f>
        <v>0</v>
      </c>
      <c r="F55" s="139"/>
      <c r="G55" s="145" t="n">
        <f aca="false">F53*F54</f>
        <v>0</v>
      </c>
      <c r="H55" s="145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</row>
    <row r="56" customFormat="false" ht="12.75" hidden="false" customHeight="true" outlineLevel="0" collapsed="false">
      <c r="A56" s="141" t="s">
        <v>151</v>
      </c>
      <c r="B56" s="142" t="n">
        <f aca="false">B53/B52</f>
        <v>437.5</v>
      </c>
      <c r="C56" s="145"/>
      <c r="D56" s="142" t="n">
        <f aca="false">D53/D52</f>
        <v>437.5</v>
      </c>
      <c r="E56" s="145"/>
      <c r="F56" s="142" t="n">
        <f aca="false">F53/F52</f>
        <v>437.5</v>
      </c>
      <c r="G56" s="145"/>
      <c r="H56" s="145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</row>
    <row r="57" customFormat="false" ht="12.75" hidden="false" customHeight="true" outlineLevel="0" collapsed="false">
      <c r="A57" s="141"/>
      <c r="B57" s="139"/>
      <c r="C57" s="145"/>
      <c r="D57" s="139"/>
      <c r="E57" s="145"/>
      <c r="F57" s="139"/>
      <c r="G57" s="145"/>
      <c r="H57" s="145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</row>
    <row r="58" customFormat="false" ht="12.75" hidden="false" customHeight="true" outlineLevel="0" collapsed="false">
      <c r="A58" s="141" t="s">
        <v>152</v>
      </c>
      <c r="B58" s="139"/>
      <c r="C58" s="145" t="n">
        <f aca="false">SUM(C51:C57)</f>
        <v>0</v>
      </c>
      <c r="D58" s="139"/>
      <c r="E58" s="145" t="n">
        <f aca="false">SUM(E51:E57)</f>
        <v>0</v>
      </c>
      <c r="F58" s="139"/>
      <c r="G58" s="145" t="n">
        <f aca="false">SUM(G51:G57)</f>
        <v>0</v>
      </c>
      <c r="H58" s="145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</row>
    <row r="59" customFormat="false" ht="12.75" hidden="false" customHeight="true" outlineLevel="0" collapsed="false">
      <c r="A59" s="141"/>
      <c r="B59" s="139"/>
      <c r="C59" s="145"/>
      <c r="D59" s="139"/>
      <c r="E59" s="145"/>
      <c r="F59" s="139"/>
      <c r="G59" s="145"/>
      <c r="H59" s="145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</row>
    <row r="60" customFormat="false" ht="12.75" hidden="false" customHeight="true" outlineLevel="0" collapsed="false">
      <c r="A60" s="141" t="s">
        <v>153</v>
      </c>
      <c r="B60" s="139"/>
      <c r="C60" s="145"/>
      <c r="D60" s="139"/>
      <c r="E60" s="145"/>
      <c r="F60" s="139"/>
      <c r="G60" s="145"/>
      <c r="H60" s="145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</row>
    <row r="61" customFormat="false" ht="12.75" hidden="false" customHeight="true" outlineLevel="0" collapsed="false">
      <c r="A61" s="141" t="s">
        <v>154</v>
      </c>
      <c r="B61" s="142" t="n">
        <v>0</v>
      </c>
      <c r="C61" s="145"/>
      <c r="D61" s="142" t="n">
        <v>0</v>
      </c>
      <c r="E61" s="145"/>
      <c r="F61" s="142" t="n">
        <v>0</v>
      </c>
      <c r="G61" s="145"/>
      <c r="H61" s="145"/>
      <c r="I61" s="139" t="s">
        <v>155</v>
      </c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</row>
    <row r="62" customFormat="false" ht="12.75" hidden="false" customHeight="true" outlineLevel="0" collapsed="false">
      <c r="A62" s="141" t="s">
        <v>156</v>
      </c>
      <c r="B62" s="142" t="n">
        <v>200</v>
      </c>
      <c r="C62" s="145"/>
      <c r="D62" s="142" t="n">
        <v>260</v>
      </c>
      <c r="E62" s="145"/>
      <c r="F62" s="142" t="n">
        <v>260</v>
      </c>
      <c r="G62" s="145"/>
      <c r="H62" s="145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</row>
    <row r="63" customFormat="false" ht="12.75" hidden="false" customHeight="true" outlineLevel="0" collapsed="false">
      <c r="A63" s="141" t="s">
        <v>157</v>
      </c>
      <c r="B63" s="142" t="n">
        <v>160</v>
      </c>
      <c r="C63" s="145"/>
      <c r="D63" s="142" t="n">
        <v>200</v>
      </c>
      <c r="E63" s="145"/>
      <c r="F63" s="142" t="n">
        <v>250</v>
      </c>
      <c r="G63" s="145"/>
      <c r="H63" s="145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</row>
    <row r="64" customFormat="false" ht="12.75" hidden="false" customHeight="true" outlineLevel="0" collapsed="false">
      <c r="A64" s="141" t="s">
        <v>158</v>
      </c>
      <c r="B64" s="142" t="n">
        <v>450</v>
      </c>
      <c r="C64" s="145"/>
      <c r="D64" s="142" t="n">
        <v>450</v>
      </c>
      <c r="E64" s="145"/>
      <c r="F64" s="142" t="n">
        <v>450</v>
      </c>
      <c r="G64" s="145"/>
      <c r="H64" s="145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</row>
    <row r="65" customFormat="false" ht="12.75" hidden="false" customHeight="true" outlineLevel="0" collapsed="false">
      <c r="A65" s="141" t="s">
        <v>159</v>
      </c>
      <c r="B65" s="139"/>
      <c r="C65" s="145" t="n">
        <v>0</v>
      </c>
      <c r="D65" s="139"/>
      <c r="E65" s="145" t="n">
        <f aca="false">SUM(D61:D64)</f>
        <v>910</v>
      </c>
      <c r="F65" s="139"/>
      <c r="G65" s="145" t="n">
        <f aca="false">SUM(F61:F64)</f>
        <v>960</v>
      </c>
      <c r="H65" s="145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</row>
    <row r="66" customFormat="false" ht="12.75" hidden="false" customHeight="true" outlineLevel="0" collapsed="false">
      <c r="A66" s="141"/>
      <c r="B66" s="145"/>
      <c r="C66" s="145"/>
      <c r="D66" s="145"/>
      <c r="E66" s="145"/>
      <c r="F66" s="145"/>
      <c r="G66" s="145"/>
      <c r="H66" s="145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</row>
    <row r="67" customFormat="false" ht="12.75" hidden="false" customHeight="true" outlineLevel="0" collapsed="false">
      <c r="A67" s="139"/>
      <c r="B67" s="145"/>
      <c r="C67" s="145"/>
      <c r="D67" s="145"/>
      <c r="E67" s="145"/>
      <c r="F67" s="145"/>
      <c r="G67" s="145"/>
      <c r="H67" s="145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</row>
    <row r="68" customFormat="false" ht="12.75" hidden="false" customHeight="true" outlineLevel="0" collapsed="false">
      <c r="A68" s="139" t="s">
        <v>160</v>
      </c>
      <c r="B68" s="139"/>
      <c r="C68" s="139"/>
      <c r="D68" s="139"/>
      <c r="E68" s="139"/>
      <c r="F68" s="139"/>
      <c r="G68" s="139"/>
      <c r="H68" s="145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</row>
    <row r="69" customFormat="false" ht="12.75" hidden="false" customHeight="true" outlineLevel="0" collapsed="false">
      <c r="A69" s="141" t="s">
        <v>161</v>
      </c>
      <c r="B69" s="145"/>
      <c r="C69" s="145" t="n">
        <v>1800</v>
      </c>
      <c r="D69" s="145"/>
      <c r="E69" s="145" t="n">
        <v>2710</v>
      </c>
      <c r="F69" s="145"/>
      <c r="G69" s="145" t="n">
        <v>1600</v>
      </c>
      <c r="H69" s="145"/>
      <c r="I69" s="139" t="s">
        <v>162</v>
      </c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</row>
    <row r="70" customFormat="false" ht="12.75" hidden="false" customHeight="true" outlineLevel="0" collapsed="false">
      <c r="A70" s="141" t="s">
        <v>163</v>
      </c>
      <c r="B70" s="145"/>
      <c r="C70" s="147" t="n">
        <v>135</v>
      </c>
      <c r="D70" s="145"/>
      <c r="E70" s="147" t="n">
        <v>135</v>
      </c>
      <c r="F70" s="145"/>
      <c r="G70" s="147" t="n">
        <v>135</v>
      </c>
      <c r="H70" s="145"/>
      <c r="I70" s="139" t="s">
        <v>164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</row>
    <row r="71" customFormat="false" ht="12.75" hidden="false" customHeight="true" outlineLevel="0" collapsed="false">
      <c r="A71" s="141" t="s">
        <v>165</v>
      </c>
      <c r="B71" s="145"/>
      <c r="C71" s="145" t="n">
        <v>163</v>
      </c>
      <c r="D71" s="145"/>
      <c r="E71" s="145" t="n">
        <v>163</v>
      </c>
      <c r="F71" s="145"/>
      <c r="G71" s="145" t="n">
        <v>176</v>
      </c>
      <c r="H71" s="145"/>
      <c r="I71" s="139" t="s">
        <v>166</v>
      </c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</row>
    <row r="72" customFormat="false" ht="12.75" hidden="false" customHeight="true" outlineLevel="0" collapsed="false">
      <c r="A72" s="141" t="s">
        <v>139</v>
      </c>
      <c r="B72" s="145"/>
      <c r="C72" s="145" t="n">
        <v>636</v>
      </c>
      <c r="D72" s="145"/>
      <c r="E72" s="145" t="n">
        <f aca="false">SUM(E69:E71)</f>
        <v>3008</v>
      </c>
      <c r="F72" s="145"/>
      <c r="G72" s="145" t="n">
        <f aca="false">SUM(G69:G71)</f>
        <v>1911</v>
      </c>
      <c r="H72" s="145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</row>
    <row r="73" customFormat="false" ht="12.75" hidden="false" customHeight="true" outlineLevel="0" collapsed="false">
      <c r="A73" s="139"/>
      <c r="B73" s="145"/>
      <c r="C73" s="145"/>
      <c r="D73" s="145"/>
      <c r="E73" s="145"/>
      <c r="F73" s="145"/>
      <c r="G73" s="145"/>
      <c r="H73" s="145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</row>
    <row r="74" customFormat="false" ht="12.75" hidden="false" customHeight="true" outlineLevel="0" collapsed="false">
      <c r="A74" s="139" t="s">
        <v>167</v>
      </c>
      <c r="B74" s="145"/>
      <c r="C74" s="145"/>
      <c r="D74" s="145"/>
      <c r="E74" s="145"/>
      <c r="F74" s="145"/>
      <c r="G74" s="145"/>
      <c r="H74" s="145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</row>
    <row r="75" customFormat="false" ht="12.75" hidden="false" customHeight="true" outlineLevel="0" collapsed="false">
      <c r="A75" s="141" t="s">
        <v>168</v>
      </c>
      <c r="B75" s="145"/>
      <c r="C75" s="145"/>
      <c r="D75" s="145"/>
      <c r="E75" s="145"/>
      <c r="F75" s="145"/>
      <c r="G75" s="145"/>
      <c r="H75" s="145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</row>
    <row r="76" customFormat="false" ht="12.75" hidden="false" customHeight="true" outlineLevel="0" collapsed="false">
      <c r="A76" s="141" t="s">
        <v>169</v>
      </c>
      <c r="B76" s="142" t="n">
        <v>9.5</v>
      </c>
      <c r="C76" s="145"/>
      <c r="D76" s="142" t="n">
        <v>9.5</v>
      </c>
      <c r="E76" s="145"/>
      <c r="F76" s="142" t="n">
        <v>0</v>
      </c>
      <c r="G76" s="145"/>
      <c r="H76" s="145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</row>
    <row r="77" customFormat="false" ht="12.75" hidden="false" customHeight="true" outlineLevel="0" collapsed="false">
      <c r="A77" s="141" t="s">
        <v>170</v>
      </c>
      <c r="B77" s="148" t="n">
        <v>12</v>
      </c>
      <c r="C77" s="145"/>
      <c r="D77" s="148" t="n">
        <v>4</v>
      </c>
      <c r="E77" s="145"/>
      <c r="F77" s="148" t="n">
        <v>12</v>
      </c>
      <c r="G77" s="145"/>
      <c r="H77" s="145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</row>
    <row r="78" customFormat="false" ht="12.75" hidden="false" customHeight="true" outlineLevel="0" collapsed="false">
      <c r="A78" s="141" t="s">
        <v>171</v>
      </c>
      <c r="B78" s="139"/>
      <c r="C78" s="145" t="n">
        <v>172.51</v>
      </c>
      <c r="D78" s="139"/>
      <c r="E78" s="145" t="n">
        <f aca="false">D77*D76</f>
        <v>38</v>
      </c>
      <c r="F78" s="139"/>
      <c r="G78" s="145" t="n">
        <f aca="false">F77*F76</f>
        <v>0</v>
      </c>
      <c r="H78" s="145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</row>
    <row r="79" customFormat="false" ht="12.75" hidden="false" customHeight="true" outlineLevel="0" collapsed="false">
      <c r="A79" s="139"/>
      <c r="B79" s="145"/>
      <c r="C79" s="145"/>
      <c r="D79" s="145"/>
      <c r="E79" s="145"/>
      <c r="F79" s="145"/>
      <c r="G79" s="145"/>
      <c r="H79" s="145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</row>
    <row r="80" customFormat="false" ht="12.75" hidden="false" customHeight="true" outlineLevel="0" collapsed="false">
      <c r="A80" s="139"/>
      <c r="B80" s="145"/>
      <c r="C80" s="145"/>
      <c r="D80" s="145"/>
      <c r="E80" s="145"/>
      <c r="F80" s="145"/>
      <c r="G80" s="145"/>
      <c r="H80" s="145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</row>
    <row r="81" customFormat="false" ht="12.75" hidden="false" customHeight="true" outlineLevel="0" collapsed="false">
      <c r="A81" s="139" t="s">
        <v>172</v>
      </c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</row>
    <row r="82" customFormat="false" ht="12.75" hidden="false" customHeight="true" outlineLevel="0" collapsed="false">
      <c r="A82" s="141" t="s">
        <v>0</v>
      </c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</row>
    <row r="83" customFormat="false" ht="12.75" hidden="false" customHeight="true" outlineLevel="0" collapsed="false">
      <c r="A83" s="141" t="s">
        <v>173</v>
      </c>
      <c r="B83" s="142" t="n">
        <v>600</v>
      </c>
      <c r="C83" s="142"/>
      <c r="D83" s="142" t="n">
        <v>600</v>
      </c>
      <c r="E83" s="142"/>
      <c r="F83" s="142" t="n">
        <v>600</v>
      </c>
      <c r="G83" s="142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</row>
    <row r="84" customFormat="false" ht="12.75" hidden="false" customHeight="true" outlineLevel="0" collapsed="false">
      <c r="A84" s="141" t="s">
        <v>174</v>
      </c>
      <c r="B84" s="142" t="n">
        <v>200</v>
      </c>
      <c r="C84" s="142"/>
      <c r="D84" s="142" t="n">
        <v>260</v>
      </c>
      <c r="E84" s="142"/>
      <c r="F84" s="142" t="n">
        <v>250</v>
      </c>
      <c r="G84" s="142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</row>
    <row r="85" customFormat="false" ht="12.75" hidden="false" customHeight="true" outlineLevel="0" collapsed="false">
      <c r="A85" s="141" t="s">
        <v>175</v>
      </c>
      <c r="B85" s="142" t="n">
        <v>500</v>
      </c>
      <c r="C85" s="142"/>
      <c r="D85" s="142" t="n">
        <v>500</v>
      </c>
      <c r="E85" s="142"/>
      <c r="F85" s="142" t="n">
        <v>500</v>
      </c>
      <c r="G85" s="142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</row>
    <row r="86" customFormat="false" ht="12.75" hidden="false" customHeight="true" outlineLevel="0" collapsed="false">
      <c r="A86" s="141" t="s">
        <v>176</v>
      </c>
      <c r="B86" s="142"/>
      <c r="C86" s="142" t="n">
        <v>1158.27</v>
      </c>
      <c r="D86" s="142"/>
      <c r="E86" s="142" t="n">
        <f aca="false">SUM(D82:D85)</f>
        <v>1360</v>
      </c>
      <c r="F86" s="142"/>
      <c r="G86" s="142" t="n">
        <f aca="false">SUM(F82:F85)</f>
        <v>1350</v>
      </c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</row>
    <row r="87" customFormat="false" ht="12.75" hidden="false" customHeight="true" outlineLevel="0" collapsed="false">
      <c r="A87" s="139"/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</row>
    <row r="88" customFormat="false" ht="12.75" hidden="false" customHeight="true" outlineLevel="0" collapsed="false">
      <c r="A88" s="139" t="s">
        <v>102</v>
      </c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</row>
    <row r="89" customFormat="false" ht="12.75" hidden="false" customHeight="true" outlineLevel="0" collapsed="false">
      <c r="A89" s="141" t="s">
        <v>177</v>
      </c>
      <c r="B89" s="139"/>
      <c r="C89" s="139"/>
      <c r="D89" s="139" t="n">
        <v>75</v>
      </c>
      <c r="E89" s="139" t="s">
        <v>0</v>
      </c>
      <c r="F89" s="139" t="n">
        <v>100</v>
      </c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</row>
    <row r="90" customFormat="false" ht="12.75" hidden="false" customHeight="true" outlineLevel="0" collapsed="false">
      <c r="A90" s="141" t="s">
        <v>178</v>
      </c>
      <c r="B90" s="142" t="n">
        <v>12</v>
      </c>
      <c r="C90" s="142"/>
      <c r="D90" s="142" t="n">
        <v>3</v>
      </c>
      <c r="E90" s="142"/>
      <c r="F90" s="142" t="n">
        <v>3</v>
      </c>
      <c r="G90" s="142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</row>
    <row r="91" customFormat="false" ht="12.75" hidden="false" customHeight="true" outlineLevel="0" collapsed="false">
      <c r="A91" s="141" t="s">
        <v>179</v>
      </c>
      <c r="B91" s="142" t="n">
        <v>40</v>
      </c>
      <c r="C91" s="142"/>
      <c r="D91" s="142" t="n">
        <v>29</v>
      </c>
      <c r="E91" s="142"/>
      <c r="F91" s="142" t="n">
        <v>30</v>
      </c>
      <c r="G91" s="142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</row>
    <row r="92" customFormat="false" ht="12.75" hidden="false" customHeight="true" outlineLevel="0" collapsed="false">
      <c r="A92" s="141" t="s">
        <v>180</v>
      </c>
      <c r="B92" s="142"/>
      <c r="C92" s="142" t="n">
        <f aca="false">B91*B90+B89</f>
        <v>480</v>
      </c>
      <c r="D92" s="142"/>
      <c r="E92" s="142" t="n">
        <f aca="false">D91*D90+D89</f>
        <v>162</v>
      </c>
      <c r="F92" s="142"/>
      <c r="G92" s="142" t="n">
        <f aca="false">F91*F90+F89</f>
        <v>190</v>
      </c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</row>
    <row r="93" customFormat="false" ht="12.75" hidden="false" customHeight="true" outlineLevel="0" collapsed="false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</row>
    <row r="94" customFormat="false" ht="12.75" hidden="false" customHeight="true" outlineLevel="0" collapsed="false">
      <c r="A94" s="139"/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</row>
    <row r="95" customFormat="false" ht="12.75" hidden="false" customHeight="true" outlineLevel="0" collapsed="false">
      <c r="A95" s="139"/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</row>
    <row r="96" customFormat="false" ht="12.75" hidden="false" customHeight="true" outlineLevel="0" collapsed="false">
      <c r="A96" s="141" t="s">
        <v>181</v>
      </c>
      <c r="B96" s="139"/>
      <c r="C96" s="139" t="n">
        <v>636</v>
      </c>
      <c r="D96" s="139"/>
      <c r="E96" s="139" t="n">
        <v>700</v>
      </c>
      <c r="F96" s="139"/>
      <c r="G96" s="139" t="n">
        <v>700</v>
      </c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</row>
    <row r="97" customFormat="false" ht="12.75" hidden="false" customHeight="true" outlineLevel="0" collapsed="false">
      <c r="A97" s="141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</row>
    <row r="98" customFormat="false" ht="12.75" hidden="false" customHeight="true" outlineLevel="0" collapsed="false">
      <c r="A98" s="139" t="s">
        <v>182</v>
      </c>
      <c r="B98" s="139"/>
      <c r="C98" s="139"/>
      <c r="D98" s="139"/>
      <c r="E98" s="139"/>
      <c r="F98" s="139"/>
      <c r="G98" s="139" t="n">
        <v>500</v>
      </c>
      <c r="H98" s="139"/>
      <c r="I98" s="139" t="s">
        <v>183</v>
      </c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</row>
    <row r="99" customFormat="false" ht="12.75" hidden="false" customHeight="true" outlineLevel="0" collapsed="false">
      <c r="A99" s="139" t="s">
        <v>184</v>
      </c>
      <c r="B99" s="139"/>
      <c r="C99" s="139"/>
      <c r="D99" s="139"/>
      <c r="E99" s="139" t="n">
        <v>0</v>
      </c>
      <c r="F99" s="139"/>
      <c r="G99" s="139" t="n">
        <v>0</v>
      </c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</row>
  </sheetData>
  <sheetProtection sheet="true" password="d89e" objects="true" scenarios="true"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1" activeCellId="0" sqref="G21"/>
    </sheetView>
  </sheetViews>
  <sheetFormatPr defaultRowHeight="15" outlineLevelRow="0" outlineLevelCol="0"/>
  <cols>
    <col collapsed="false" customWidth="true" hidden="false" outlineLevel="0" max="1" min="1" style="0" width="38.5"/>
    <col collapsed="false" customWidth="true" hidden="false" outlineLevel="0" max="2" min="2" style="0" width="10.5"/>
    <col collapsed="false" customWidth="true" hidden="false" outlineLevel="0" max="3" min="3" style="0" width="11.99"/>
    <col collapsed="false" customWidth="true" hidden="false" outlineLevel="0" max="4" min="4" style="0" width="14.16"/>
    <col collapsed="false" customWidth="true" hidden="false" outlineLevel="0" max="6" min="5" style="0" width="12.17"/>
    <col collapsed="false" customWidth="true" hidden="false" outlineLevel="0" max="7" min="7" style="0" width="12.83"/>
    <col collapsed="false" customWidth="true" hidden="false" outlineLevel="0" max="8" min="8" style="0" width="12.33"/>
    <col collapsed="false" customWidth="true" hidden="false" outlineLevel="0" max="9" min="9" style="0" width="20.5"/>
    <col collapsed="false" customWidth="true" hidden="false" outlineLevel="0" max="26" min="10" style="0" width="8.67"/>
    <col collapsed="false" customWidth="true" hidden="false" outlineLevel="0" max="1025" min="27" style="0" width="17.33"/>
  </cols>
  <sheetData>
    <row r="1" customFormat="false" ht="12.75" hidden="false" customHeight="true" outlineLevel="0" collapsed="false">
      <c r="A1" s="139"/>
      <c r="B1" s="139"/>
      <c r="C1" s="139" t="n">
        <v>2012</v>
      </c>
      <c r="D1" s="139"/>
      <c r="E1" s="139" t="n">
        <v>2013</v>
      </c>
      <c r="F1" s="139"/>
      <c r="G1" s="139" t="n">
        <v>2014</v>
      </c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</row>
    <row r="2" customFormat="false" ht="12.75" hidden="false" customHeight="true" outlineLevel="0" collapsed="false">
      <c r="A2" s="140" t="s">
        <v>185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</row>
    <row r="3" customFormat="false" ht="12.75" hidden="false" customHeight="true" outlineLevel="0" collapsed="false">
      <c r="A3" s="139" t="s">
        <v>186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customFormat="false" ht="12.75" hidden="false" customHeight="true" outlineLevel="0" collapsed="false">
      <c r="A4" s="141" t="s">
        <v>187</v>
      </c>
      <c r="B4" s="142"/>
      <c r="C4" s="142" t="n">
        <v>0</v>
      </c>
      <c r="D4" s="142"/>
      <c r="E4" s="142" t="n">
        <v>0</v>
      </c>
      <c r="F4" s="142"/>
      <c r="G4" s="142" t="n">
        <v>0</v>
      </c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</row>
    <row r="5" customFormat="false" ht="12.75" hidden="false" customHeight="true" outlineLevel="0" collapsed="false">
      <c r="A5" s="141" t="s">
        <v>188</v>
      </c>
      <c r="B5" s="142"/>
      <c r="C5" s="142" t="n">
        <f aca="false">4956/2</f>
        <v>2478</v>
      </c>
      <c r="D5" s="142"/>
      <c r="E5" s="142"/>
      <c r="F5" s="142"/>
      <c r="G5" s="142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</row>
    <row r="6" customFormat="false" ht="12.75" hidden="false" customHeight="true" outlineLevel="0" collapsed="false">
      <c r="A6" s="141" t="s">
        <v>189</v>
      </c>
      <c r="B6" s="142"/>
      <c r="C6" s="142" t="n">
        <f aca="false">4956/2</f>
        <v>2478</v>
      </c>
      <c r="D6" s="142"/>
      <c r="E6" s="142" t="n">
        <v>0</v>
      </c>
      <c r="F6" s="142"/>
      <c r="G6" s="142" t="n">
        <v>3400</v>
      </c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</row>
    <row r="7" customFormat="false" ht="12.75" hidden="false" customHeight="true" outlineLevel="0" collapsed="false">
      <c r="A7" s="141" t="s">
        <v>139</v>
      </c>
      <c r="B7" s="142"/>
      <c r="C7" s="142" t="n">
        <f aca="false">SUM(C4:C6)</f>
        <v>4956</v>
      </c>
      <c r="D7" s="142"/>
      <c r="E7" s="142" t="n">
        <v>4000</v>
      </c>
      <c r="F7" s="142"/>
      <c r="G7" s="142" t="n">
        <f aca="false">SUM(G4:G6)</f>
        <v>3400</v>
      </c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</row>
    <row r="8" customFormat="false" ht="12.75" hidden="false" customHeight="true" outlineLevel="0" collapsed="false">
      <c r="A8" s="140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</row>
    <row r="9" customFormat="false" ht="12.75" hidden="false" customHeight="true" outlineLevel="0" collapsed="false">
      <c r="A9" s="141" t="s">
        <v>28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 customFormat="false" ht="12.75" hidden="false" customHeight="true" outlineLevel="0" collapsed="false">
      <c r="A10" s="141" t="s">
        <v>190</v>
      </c>
      <c r="B10" s="142" t="n">
        <v>1</v>
      </c>
      <c r="C10" s="142"/>
      <c r="D10" s="142" t="n">
        <v>2</v>
      </c>
      <c r="E10" s="142"/>
      <c r="F10" s="142" t="n">
        <v>5</v>
      </c>
      <c r="G10" s="142"/>
      <c r="H10" s="139" t="s">
        <v>191</v>
      </c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customFormat="false" ht="12.75" hidden="false" customHeight="true" outlineLevel="0" collapsed="false">
      <c r="A11" s="141" t="s">
        <v>192</v>
      </c>
      <c r="B11" s="142" t="n">
        <v>3</v>
      </c>
      <c r="C11" s="142"/>
      <c r="D11" s="142" t="n">
        <v>5</v>
      </c>
      <c r="E11" s="142"/>
      <c r="F11" s="142" t="n">
        <v>7</v>
      </c>
      <c r="G11" s="142"/>
      <c r="H11" s="139" t="s">
        <v>193</v>
      </c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  <row r="12" customFormat="false" ht="12.75" hidden="false" customHeight="true" outlineLevel="0" collapsed="false">
      <c r="A12" s="141" t="s">
        <v>194</v>
      </c>
      <c r="B12" s="142" t="n">
        <v>3</v>
      </c>
      <c r="C12" s="142"/>
      <c r="D12" s="142" t="n">
        <v>2</v>
      </c>
      <c r="E12" s="142"/>
      <c r="F12" s="142" t="n">
        <v>3</v>
      </c>
      <c r="G12" s="142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</row>
    <row r="13" customFormat="false" ht="12.75" hidden="false" customHeight="true" outlineLevel="0" collapsed="false">
      <c r="A13" s="141" t="s">
        <v>195</v>
      </c>
      <c r="B13" s="142" t="n">
        <v>45</v>
      </c>
      <c r="C13" s="142"/>
      <c r="D13" s="142" t="n">
        <v>5</v>
      </c>
      <c r="E13" s="142"/>
      <c r="F13" s="142" t="n">
        <v>5</v>
      </c>
      <c r="G13" s="142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</row>
    <row r="14" customFormat="false" ht="12.75" hidden="false" customHeight="true" outlineLevel="0" collapsed="false">
      <c r="A14" s="141" t="s">
        <v>196</v>
      </c>
      <c r="B14" s="142"/>
      <c r="C14" s="142" t="n">
        <v>515</v>
      </c>
      <c r="D14" s="142"/>
      <c r="E14" s="142" t="n">
        <v>0</v>
      </c>
      <c r="F14" s="142"/>
      <c r="G14" s="142" t="n">
        <v>0</v>
      </c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</row>
    <row r="15" customFormat="false" ht="12.75" hidden="false" customHeight="true" outlineLevel="0" collapsed="false">
      <c r="A15" s="139"/>
      <c r="B15" s="142"/>
      <c r="C15" s="142"/>
      <c r="D15" s="142"/>
      <c r="E15" s="142"/>
      <c r="F15" s="142"/>
      <c r="G15" s="142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</row>
    <row r="16" customFormat="false" ht="12.75" hidden="false" customHeight="true" outlineLevel="0" collapsed="false">
      <c r="A16" s="141" t="s">
        <v>197</v>
      </c>
      <c r="B16" s="142"/>
      <c r="C16" s="142"/>
      <c r="D16" s="142"/>
      <c r="E16" s="142"/>
      <c r="F16" s="142"/>
      <c r="G16" s="142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</row>
    <row r="17" customFormat="false" ht="12.75" hidden="false" customHeight="true" outlineLevel="0" collapsed="false">
      <c r="A17" s="141" t="s">
        <v>198</v>
      </c>
      <c r="B17" s="142" t="n">
        <v>400</v>
      </c>
      <c r="C17" s="142"/>
      <c r="D17" s="142" t="n">
        <v>600</v>
      </c>
      <c r="E17" s="142"/>
      <c r="F17" s="142" t="n">
        <v>500</v>
      </c>
      <c r="G17" s="142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</row>
    <row r="18" customFormat="false" ht="12.75" hidden="false" customHeight="true" outlineLevel="0" collapsed="false">
      <c r="A18" s="141" t="s">
        <v>199</v>
      </c>
      <c r="B18" s="142" t="n">
        <v>0</v>
      </c>
      <c r="C18" s="142"/>
      <c r="D18" s="142" t="n">
        <v>0</v>
      </c>
      <c r="E18" s="142"/>
      <c r="F18" s="142" t="n">
        <v>0</v>
      </c>
      <c r="G18" s="142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</row>
    <row r="19" customFormat="false" ht="12.75" hidden="false" customHeight="true" outlineLevel="0" collapsed="false">
      <c r="A19" s="141" t="s">
        <v>200</v>
      </c>
      <c r="B19" s="142" t="n">
        <v>0</v>
      </c>
      <c r="C19" s="142"/>
      <c r="D19" s="142" t="n">
        <v>0</v>
      </c>
      <c r="E19" s="142"/>
      <c r="F19" s="142" t="n">
        <v>400</v>
      </c>
      <c r="G19" s="142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</row>
    <row r="20" customFormat="false" ht="12.75" hidden="false" customHeight="true" outlineLevel="0" collapsed="false">
      <c r="A20" s="141" t="s">
        <v>201</v>
      </c>
      <c r="B20" s="142" t="n">
        <v>0</v>
      </c>
      <c r="C20" s="142"/>
      <c r="D20" s="142" t="n">
        <v>0</v>
      </c>
      <c r="E20" s="142"/>
      <c r="F20" s="142" t="n">
        <v>0</v>
      </c>
      <c r="G20" s="142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</row>
    <row r="21" customFormat="false" ht="12.75" hidden="false" customHeight="true" outlineLevel="0" collapsed="false">
      <c r="A21" s="141" t="s">
        <v>115</v>
      </c>
      <c r="B21" s="142"/>
      <c r="C21" s="142" t="n">
        <f aca="false">SUM(B17:B20)</f>
        <v>400</v>
      </c>
      <c r="D21" s="142"/>
      <c r="E21" s="142" t="n">
        <f aca="false">SUM(D17:D20)</f>
        <v>600</v>
      </c>
      <c r="F21" s="142"/>
      <c r="G21" s="142" t="n">
        <f aca="false">SUM(F17:F20)</f>
        <v>900</v>
      </c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</row>
    <row r="22" customFormat="false" ht="12.75" hidden="false" customHeight="true" outlineLevel="0" collapsed="false">
      <c r="A22" s="141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</row>
    <row r="23" customFormat="false" ht="12.75" hidden="false" customHeight="true" outlineLevel="0" collapsed="false">
      <c r="A23" s="141" t="s">
        <v>31</v>
      </c>
      <c r="B23" s="139"/>
      <c r="C23" s="139"/>
      <c r="D23" s="139"/>
      <c r="E23" s="139"/>
      <c r="F23" s="139"/>
      <c r="G23" s="139"/>
      <c r="H23" s="139" t="s">
        <v>202</v>
      </c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</row>
    <row r="24" customFormat="false" ht="12.75" hidden="false" customHeight="true" outlineLevel="0" collapsed="false">
      <c r="A24" s="141" t="s">
        <v>203</v>
      </c>
      <c r="B24" s="142" t="n">
        <v>25</v>
      </c>
      <c r="C24" s="139"/>
      <c r="D24" s="142" t="n">
        <v>25</v>
      </c>
      <c r="E24" s="139"/>
      <c r="F24" s="142" t="n">
        <v>25</v>
      </c>
      <c r="G24" s="139"/>
      <c r="H24" s="139" t="s">
        <v>204</v>
      </c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</row>
    <row r="25" customFormat="false" ht="12.75" hidden="false" customHeight="true" outlineLevel="0" collapsed="false">
      <c r="A25" s="141" t="s">
        <v>205</v>
      </c>
      <c r="B25" s="143" t="n">
        <v>0.8</v>
      </c>
      <c r="C25" s="139"/>
      <c r="D25" s="143" t="n">
        <v>0.8</v>
      </c>
      <c r="E25" s="139"/>
      <c r="F25" s="143" t="n">
        <v>0.8</v>
      </c>
      <c r="G25" s="139"/>
      <c r="H25" s="139" t="s">
        <v>206</v>
      </c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</row>
    <row r="26" customFormat="false" ht="12.75" hidden="false" customHeight="true" outlineLevel="0" collapsed="false">
      <c r="A26" s="141" t="s">
        <v>207</v>
      </c>
      <c r="B26" s="142" t="n">
        <f aca="false">B24*B81*B79*B25</f>
        <v>1600</v>
      </c>
      <c r="C26" s="142" t="n">
        <f aca="false">B26</f>
        <v>1600</v>
      </c>
      <c r="D26" s="142" t="n">
        <f aca="false">D24*D81*D79*D25</f>
        <v>0</v>
      </c>
      <c r="E26" s="142" t="n">
        <f aca="false">D26</f>
        <v>0</v>
      </c>
      <c r="F26" s="142" t="n">
        <f aca="false">F24*F81*F79*F25</f>
        <v>0</v>
      </c>
      <c r="G26" s="142" t="n">
        <f aca="false">F26</f>
        <v>0</v>
      </c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</row>
    <row r="27" customFormat="false" ht="12.75" hidden="false" customHeight="true" outlineLevel="0" collapsed="false">
      <c r="A27" s="141" t="s">
        <v>208</v>
      </c>
      <c r="B27" s="142" t="n">
        <f aca="false">C82</f>
        <v>2400</v>
      </c>
      <c r="C27" s="139"/>
      <c r="D27" s="142" t="n">
        <f aca="false">E82</f>
        <v>0</v>
      </c>
      <c r="E27" s="139"/>
      <c r="F27" s="142" t="n">
        <f aca="false">G82</f>
        <v>0</v>
      </c>
      <c r="G27" s="139"/>
      <c r="H27" s="139" t="s">
        <v>209</v>
      </c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</row>
    <row r="28" customFormat="false" ht="12.75" hidden="false" customHeight="true" outlineLevel="0" collapsed="false">
      <c r="A28" s="141" t="s">
        <v>128</v>
      </c>
      <c r="B28" s="143" t="n">
        <f aca="false">B26/B27</f>
        <v>0.666666666666667</v>
      </c>
      <c r="C28" s="139"/>
      <c r="D28" s="143" t="e">
        <f aca="false">D26/D27</f>
        <v>#DIV/0!</v>
      </c>
      <c r="E28" s="139"/>
      <c r="F28" s="143" t="e">
        <f aca="false">F26/F27</f>
        <v>#DIV/0!</v>
      </c>
      <c r="G28" s="139"/>
      <c r="H28" s="139" t="s">
        <v>210</v>
      </c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</row>
    <row r="29" customFormat="false" ht="12.75" hidden="false" customHeight="true" outlineLevel="0" collapsed="false">
      <c r="A29" s="141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</row>
    <row r="30" customFormat="false" ht="12.75" hidden="false" customHeight="true" outlineLevel="0" collapsed="false">
      <c r="A30" s="141" t="s">
        <v>211</v>
      </c>
      <c r="B30" s="142" t="n">
        <v>60</v>
      </c>
      <c r="C30" s="139"/>
      <c r="D30" s="142" t="n">
        <v>60</v>
      </c>
      <c r="E30" s="139"/>
      <c r="F30" s="142" t="n">
        <v>60</v>
      </c>
      <c r="G30" s="139"/>
      <c r="H30" s="139" t="s">
        <v>202</v>
      </c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</row>
    <row r="31" customFormat="false" ht="12.75" hidden="false" customHeight="true" outlineLevel="0" collapsed="false">
      <c r="A31" s="141" t="s">
        <v>212</v>
      </c>
      <c r="B31" s="143" t="n">
        <v>0.8</v>
      </c>
      <c r="C31" s="139"/>
      <c r="D31" s="143" t="n">
        <v>0.8</v>
      </c>
      <c r="E31" s="139"/>
      <c r="F31" s="143" t="n">
        <v>0.8</v>
      </c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</row>
    <row r="32" customFormat="false" ht="12.75" hidden="false" customHeight="true" outlineLevel="0" collapsed="false">
      <c r="A32" s="141" t="s">
        <v>213</v>
      </c>
      <c r="B32" s="149" t="n">
        <f aca="false">B30*B85*B87*B31</f>
        <v>384</v>
      </c>
      <c r="C32" s="149" t="n">
        <f aca="false">B32</f>
        <v>384</v>
      </c>
      <c r="D32" s="149" t="n">
        <f aca="false">D30*D85*D87*D31</f>
        <v>0</v>
      </c>
      <c r="E32" s="149" t="n">
        <f aca="false">D32</f>
        <v>0</v>
      </c>
      <c r="F32" s="149" t="n">
        <f aca="false">F30*F85*F87*F31</f>
        <v>0</v>
      </c>
      <c r="G32" s="149" t="n">
        <f aca="false">F32</f>
        <v>0</v>
      </c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</row>
    <row r="33" customFormat="false" ht="12.75" hidden="false" customHeight="true" outlineLevel="0" collapsed="false">
      <c r="A33" s="141" t="s">
        <v>214</v>
      </c>
      <c r="B33" s="142" t="n">
        <f aca="false">C88</f>
        <v>500</v>
      </c>
      <c r="C33" s="142"/>
      <c r="D33" s="142" t="n">
        <f aca="false">E88</f>
        <v>0</v>
      </c>
      <c r="E33" s="142"/>
      <c r="F33" s="142" t="n">
        <f aca="false">G88</f>
        <v>0</v>
      </c>
      <c r="G33" s="142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</row>
    <row r="34" customFormat="false" ht="12.75" hidden="false" customHeight="true" outlineLevel="0" collapsed="false">
      <c r="A34" s="141" t="s">
        <v>128</v>
      </c>
      <c r="B34" s="143" t="n">
        <f aca="false">B32/B33</f>
        <v>0.768</v>
      </c>
      <c r="C34" s="142"/>
      <c r="D34" s="143" t="e">
        <f aca="false">D32/D33</f>
        <v>#DIV/0!</v>
      </c>
      <c r="E34" s="142"/>
      <c r="F34" s="143" t="e">
        <f aca="false">F32/F33</f>
        <v>#DIV/0!</v>
      </c>
      <c r="G34" s="142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</row>
    <row r="35" customFormat="false" ht="12.75" hidden="false" customHeight="true" outlineLevel="0" collapsed="false">
      <c r="A35" s="141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</row>
    <row r="36" customFormat="false" ht="12.75" hidden="false" customHeight="true" outlineLevel="0" collapsed="false">
      <c r="A36" s="141" t="s">
        <v>215</v>
      </c>
      <c r="B36" s="142" t="n">
        <v>85</v>
      </c>
      <c r="C36" s="139"/>
      <c r="D36" s="142" t="n">
        <v>85</v>
      </c>
      <c r="E36" s="139"/>
      <c r="F36" s="142" t="n">
        <v>85</v>
      </c>
      <c r="G36" s="139"/>
      <c r="H36" s="139" t="s">
        <v>216</v>
      </c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</row>
    <row r="37" customFormat="false" ht="12.75" hidden="false" customHeight="true" outlineLevel="0" collapsed="false">
      <c r="A37" s="141" t="s">
        <v>217</v>
      </c>
      <c r="B37" s="143" t="n">
        <v>0.8</v>
      </c>
      <c r="C37" s="139"/>
      <c r="D37" s="143" t="n">
        <v>0.8</v>
      </c>
      <c r="E37" s="139"/>
      <c r="F37" s="143" t="n">
        <v>0.8</v>
      </c>
      <c r="G37" s="139"/>
      <c r="H37" s="139" t="s">
        <v>218</v>
      </c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</row>
    <row r="38" customFormat="false" ht="12.75" hidden="false" customHeight="true" outlineLevel="0" collapsed="false">
      <c r="A38" s="141" t="s">
        <v>219</v>
      </c>
      <c r="B38" s="142" t="n">
        <f aca="false">B36*B91*B93*B37</f>
        <v>1360</v>
      </c>
      <c r="C38" s="142" t="n">
        <f aca="false">B38</f>
        <v>1360</v>
      </c>
      <c r="D38" s="142" t="n">
        <f aca="false">D36*D91*D93*D37</f>
        <v>0</v>
      </c>
      <c r="E38" s="142" t="n">
        <f aca="false">D38</f>
        <v>0</v>
      </c>
      <c r="F38" s="142" t="n">
        <f aca="false">F36*F91*F93*F37</f>
        <v>0</v>
      </c>
      <c r="G38" s="142" t="n">
        <f aca="false">F38</f>
        <v>0</v>
      </c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</row>
    <row r="39" customFormat="false" ht="12.75" hidden="false" customHeight="true" outlineLevel="0" collapsed="false">
      <c r="A39" s="141" t="s">
        <v>220</v>
      </c>
      <c r="B39" s="142" t="n">
        <f aca="false">C95+C93</f>
        <v>1848</v>
      </c>
      <c r="C39" s="139"/>
      <c r="D39" s="142" t="n">
        <f aca="false">E95+E93</f>
        <v>0</v>
      </c>
      <c r="E39" s="139"/>
      <c r="F39" s="142" t="n">
        <f aca="false">G95+G93</f>
        <v>0</v>
      </c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</row>
    <row r="40" customFormat="false" ht="12.75" hidden="false" customHeight="true" outlineLevel="0" collapsed="false">
      <c r="A40" s="141" t="s">
        <v>128</v>
      </c>
      <c r="B40" s="143" t="n">
        <f aca="false">B38/B39</f>
        <v>0.735930735930736</v>
      </c>
      <c r="C40" s="139"/>
      <c r="D40" s="143" t="e">
        <f aca="false">D38/D39</f>
        <v>#DIV/0!</v>
      </c>
      <c r="E40" s="139"/>
      <c r="F40" s="143" t="e">
        <f aca="false">F38/F39</f>
        <v>#DIV/0!</v>
      </c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</row>
    <row r="41" customFormat="false" ht="12.75" hidden="false" customHeight="true" outlineLevel="0" collapsed="false">
      <c r="A41" s="141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</row>
    <row r="42" customFormat="false" ht="12.75" hidden="false" customHeight="true" outlineLevel="0" collapsed="false">
      <c r="A42" s="141" t="s">
        <v>221</v>
      </c>
      <c r="B42" s="142" t="n">
        <v>45</v>
      </c>
      <c r="C42" s="139"/>
      <c r="D42" s="142" t="n">
        <v>45</v>
      </c>
      <c r="E42" s="139"/>
      <c r="F42" s="142" t="n">
        <v>45</v>
      </c>
      <c r="G42" s="139"/>
      <c r="H42" s="139" t="s">
        <v>222</v>
      </c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</row>
    <row r="43" customFormat="false" ht="12.75" hidden="false" customHeight="true" outlineLevel="0" collapsed="false">
      <c r="A43" s="141" t="s">
        <v>223</v>
      </c>
      <c r="B43" s="143" t="n">
        <v>0.8</v>
      </c>
      <c r="C43" s="139"/>
      <c r="D43" s="143" t="n">
        <v>0.8</v>
      </c>
      <c r="E43" s="139"/>
      <c r="F43" s="143" t="n">
        <v>0.8</v>
      </c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</row>
    <row r="44" customFormat="false" ht="12.75" hidden="false" customHeight="true" outlineLevel="0" collapsed="false">
      <c r="A44" s="141" t="s">
        <v>224</v>
      </c>
      <c r="B44" s="142" t="n">
        <f aca="false">B42*B99*B101*B43</f>
        <v>216</v>
      </c>
      <c r="C44" s="142" t="n">
        <f aca="false">B44</f>
        <v>216</v>
      </c>
      <c r="D44" s="142" t="n">
        <f aca="false">D42*D99*D101*D43</f>
        <v>0</v>
      </c>
      <c r="E44" s="142" t="n">
        <f aca="false">D44</f>
        <v>0</v>
      </c>
      <c r="F44" s="142" t="n">
        <f aca="false">F42*F99*F101*F43</f>
        <v>0</v>
      </c>
      <c r="G44" s="142" t="n">
        <f aca="false">F44</f>
        <v>0</v>
      </c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</row>
    <row r="45" customFormat="false" ht="12.75" hidden="false" customHeight="true" outlineLevel="0" collapsed="false">
      <c r="A45" s="141" t="s">
        <v>225</v>
      </c>
      <c r="B45" s="142" t="n">
        <f aca="false">B100</f>
        <v>300</v>
      </c>
      <c r="C45" s="139"/>
      <c r="D45" s="142" t="n">
        <f aca="false">D100</f>
        <v>300</v>
      </c>
      <c r="E45" s="139"/>
      <c r="F45" s="142" t="n">
        <f aca="false">F100</f>
        <v>300</v>
      </c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</row>
    <row r="46" customFormat="false" ht="12.75" hidden="false" customHeight="true" outlineLevel="0" collapsed="false">
      <c r="A46" s="141" t="s">
        <v>128</v>
      </c>
      <c r="B46" s="143" t="n">
        <f aca="false">B44/B45</f>
        <v>0.72</v>
      </c>
      <c r="C46" s="139"/>
      <c r="D46" s="143" t="n">
        <f aca="false">D44/D45</f>
        <v>0</v>
      </c>
      <c r="E46" s="139"/>
      <c r="F46" s="143" t="n">
        <f aca="false">F44/F45</f>
        <v>0</v>
      </c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</row>
    <row r="47" customFormat="false" ht="12.75" hidden="false" customHeight="true" outlineLevel="0" collapsed="false">
      <c r="A47" s="141"/>
      <c r="B47" s="139"/>
      <c r="C47" s="139"/>
      <c r="D47" s="139"/>
      <c r="E47" s="139"/>
      <c r="F47" s="139"/>
      <c r="G47" s="139"/>
      <c r="H47" s="139" t="s">
        <v>226</v>
      </c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</row>
    <row r="48" customFormat="false" ht="12.75" hidden="false" customHeight="true" outlineLevel="0" collapsed="false">
      <c r="A48" s="141" t="s">
        <v>129</v>
      </c>
      <c r="B48" s="139" t="s">
        <v>130</v>
      </c>
      <c r="C48" s="142" t="n">
        <v>1195</v>
      </c>
      <c r="D48" s="139"/>
      <c r="E48" s="142" t="n">
        <v>0</v>
      </c>
      <c r="F48" s="139"/>
      <c r="G48" s="142" t="n">
        <v>0</v>
      </c>
      <c r="H48" s="139" t="s">
        <v>227</v>
      </c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</row>
    <row r="49" customFormat="false" ht="12.75" hidden="false" customHeight="true" outlineLevel="0" collapsed="false">
      <c r="A49" s="141"/>
      <c r="B49" s="139"/>
      <c r="C49" s="142"/>
      <c r="D49" s="139"/>
      <c r="E49" s="142"/>
      <c r="F49" s="139"/>
      <c r="G49" s="142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</row>
    <row r="50" customFormat="false" ht="12.75" hidden="false" customHeight="true" outlineLevel="0" collapsed="false">
      <c r="A50" s="141" t="s">
        <v>33</v>
      </c>
      <c r="B50" s="142"/>
      <c r="C50" s="142" t="n">
        <v>0</v>
      </c>
      <c r="D50" s="142"/>
      <c r="E50" s="142" t="n">
        <v>0</v>
      </c>
      <c r="F50" s="142"/>
      <c r="G50" s="142" t="n">
        <v>0</v>
      </c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</row>
    <row r="51" customFormat="false" ht="12.75" hidden="false" customHeight="true" outlineLevel="0" collapsed="false">
      <c r="A51" s="141" t="s">
        <v>34</v>
      </c>
      <c r="B51" s="142"/>
      <c r="C51" s="142" t="n">
        <v>0</v>
      </c>
      <c r="D51" s="142"/>
      <c r="E51" s="142" t="n">
        <v>0</v>
      </c>
      <c r="F51" s="142"/>
      <c r="G51" s="142" t="n">
        <v>0</v>
      </c>
      <c r="H51" s="139" t="s">
        <v>228</v>
      </c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</row>
    <row r="52" customFormat="false" ht="12.75" hidden="false" customHeight="true" outlineLevel="0" collapsed="false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</row>
    <row r="53" customFormat="false" ht="12.75" hidden="false" customHeight="true" outlineLevel="0" collapsed="false">
      <c r="A53" s="141" t="s">
        <v>229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</row>
    <row r="54" customFormat="false" ht="12.75" hidden="false" customHeight="true" outlineLevel="0" collapsed="false">
      <c r="A54" s="141" t="s">
        <v>230</v>
      </c>
      <c r="B54" s="139"/>
      <c r="C54" s="139"/>
      <c r="D54" s="139"/>
      <c r="E54" s="139" t="n">
        <v>0</v>
      </c>
      <c r="F54" s="139"/>
      <c r="G54" s="139" t="n">
        <v>0</v>
      </c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</row>
    <row r="55" customFormat="false" ht="12.75" hidden="false" customHeight="true" outlineLevel="0" collapsed="false">
      <c r="A55" s="141" t="s">
        <v>231</v>
      </c>
      <c r="B55" s="139"/>
      <c r="C55" s="139"/>
      <c r="D55" s="139"/>
      <c r="E55" s="139" t="n">
        <v>0</v>
      </c>
      <c r="F55" s="139"/>
      <c r="G55" s="139" t="n">
        <v>0</v>
      </c>
      <c r="H55" s="139" t="s">
        <v>232</v>
      </c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</row>
    <row r="56" customFormat="false" ht="12.75" hidden="false" customHeight="true" outlineLevel="0" collapsed="false">
      <c r="A56" s="141" t="s">
        <v>233</v>
      </c>
      <c r="B56" s="139"/>
      <c r="C56" s="139"/>
      <c r="D56" s="139"/>
      <c r="E56" s="139" t="n">
        <v>0</v>
      </c>
      <c r="F56" s="139"/>
      <c r="G56" s="139" t="n">
        <f aca="false">SUM(G54:G55)</f>
        <v>0</v>
      </c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</row>
    <row r="57" customFormat="false" ht="12.75" hidden="false" customHeight="true" outlineLevel="0" collapsed="false">
      <c r="A57" s="141" t="s">
        <v>234</v>
      </c>
      <c r="B57" s="139"/>
      <c r="C57" s="139"/>
      <c r="D57" s="139"/>
      <c r="E57" s="139" t="n">
        <v>0</v>
      </c>
      <c r="F57" s="139"/>
      <c r="G57" s="139" t="n">
        <v>0</v>
      </c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</row>
    <row r="58" customFormat="false" ht="12.75" hidden="false" customHeight="true" outlineLevel="0" collapsed="false">
      <c r="A58" s="140" t="s">
        <v>235</v>
      </c>
      <c r="B58" s="144"/>
      <c r="C58" s="144"/>
      <c r="D58" s="144"/>
      <c r="E58" s="144"/>
      <c r="F58" s="144"/>
      <c r="G58" s="144"/>
      <c r="H58" s="144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</row>
    <row r="59" customFormat="false" ht="12.75" hidden="false" customHeight="true" outlineLevel="0" collapsed="false">
      <c r="A59" s="139" t="s">
        <v>63</v>
      </c>
      <c r="B59" s="145"/>
      <c r="C59" s="145" t="n">
        <v>0</v>
      </c>
      <c r="D59" s="145"/>
      <c r="E59" s="145" t="n">
        <v>0</v>
      </c>
      <c r="F59" s="145"/>
      <c r="G59" s="145" t="n">
        <v>0</v>
      </c>
      <c r="H59" s="145"/>
      <c r="I59" s="139" t="s">
        <v>133</v>
      </c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</row>
    <row r="60" customFormat="false" ht="12.75" hidden="false" customHeight="true" outlineLevel="0" collapsed="false">
      <c r="A60" s="139" t="s">
        <v>25</v>
      </c>
      <c r="B60" s="145"/>
      <c r="C60" s="145" t="s">
        <v>236</v>
      </c>
      <c r="D60" s="145"/>
      <c r="E60" s="145" t="s">
        <v>236</v>
      </c>
      <c r="F60" s="145"/>
      <c r="G60" s="145" t="s">
        <v>236</v>
      </c>
      <c r="H60" s="145"/>
      <c r="I60" s="139" t="s">
        <v>135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</row>
    <row r="61" customFormat="false" ht="12.75" hidden="false" customHeight="true" outlineLevel="0" collapsed="false">
      <c r="A61" s="139" t="s">
        <v>67</v>
      </c>
      <c r="B61" s="145"/>
      <c r="C61" s="145"/>
      <c r="D61" s="145"/>
      <c r="E61" s="145"/>
      <c r="F61" s="145"/>
      <c r="G61" s="145"/>
      <c r="H61" s="145"/>
      <c r="I61" s="139" t="s">
        <v>133</v>
      </c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</row>
    <row r="62" customFormat="false" ht="12.75" hidden="false" customHeight="true" outlineLevel="0" collapsed="false">
      <c r="A62" s="141" t="s">
        <v>237</v>
      </c>
      <c r="B62" s="146"/>
      <c r="C62" s="146" t="n">
        <v>6</v>
      </c>
      <c r="D62" s="146"/>
      <c r="E62" s="146" t="n">
        <v>6</v>
      </c>
      <c r="F62" s="146"/>
      <c r="G62" s="146" t="n">
        <v>6</v>
      </c>
      <c r="H62" s="145"/>
      <c r="I62" s="139" t="s">
        <v>238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</row>
    <row r="63" customFormat="false" ht="12.75" hidden="false" customHeight="true" outlineLevel="0" collapsed="false">
      <c r="A63" s="139" t="s">
        <v>69</v>
      </c>
      <c r="B63" s="145"/>
      <c r="C63" s="145"/>
      <c r="D63" s="145"/>
      <c r="E63" s="145"/>
      <c r="F63" s="145"/>
      <c r="G63" s="145"/>
      <c r="H63" s="145"/>
      <c r="I63" s="139" t="s">
        <v>133</v>
      </c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</row>
    <row r="64" customFormat="false" ht="12.75" hidden="false" customHeight="true" outlineLevel="0" collapsed="false">
      <c r="A64" s="141" t="s">
        <v>239</v>
      </c>
      <c r="B64" s="145"/>
      <c r="C64" s="145"/>
      <c r="D64" s="145"/>
      <c r="E64" s="145"/>
      <c r="F64" s="145"/>
      <c r="G64" s="145"/>
      <c r="H64" s="145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</row>
    <row r="65" customFormat="false" ht="12.75" hidden="false" customHeight="true" outlineLevel="0" collapsed="false">
      <c r="A65" s="141" t="s">
        <v>240</v>
      </c>
      <c r="B65" s="145"/>
      <c r="C65" s="145" t="n">
        <v>35</v>
      </c>
      <c r="D65" s="145"/>
      <c r="E65" s="145" t="n">
        <v>5</v>
      </c>
      <c r="F65" s="145"/>
      <c r="G65" s="145" t="n">
        <v>10</v>
      </c>
      <c r="H65" s="145"/>
      <c r="I65" s="139" t="s">
        <v>241</v>
      </c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</row>
    <row r="66" customFormat="false" ht="12.75" hidden="false" customHeight="true" outlineLevel="0" collapsed="false">
      <c r="A66" s="141" t="s">
        <v>242</v>
      </c>
      <c r="B66" s="146"/>
      <c r="C66" s="146" t="n">
        <v>24</v>
      </c>
      <c r="D66" s="146"/>
      <c r="E66" s="146" t="n">
        <v>24</v>
      </c>
      <c r="F66" s="146"/>
      <c r="G66" s="146" t="n">
        <v>24</v>
      </c>
      <c r="H66" s="145"/>
      <c r="I66" s="139" t="s">
        <v>243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</row>
    <row r="67" customFormat="false" ht="12.75" hidden="false" customHeight="true" outlineLevel="0" collapsed="false">
      <c r="A67" s="141" t="s">
        <v>139</v>
      </c>
      <c r="B67" s="145"/>
      <c r="C67" s="145" t="n">
        <v>98.88</v>
      </c>
      <c r="D67" s="145"/>
      <c r="E67" s="145" t="n">
        <f aca="false">E65*E66</f>
        <v>120</v>
      </c>
      <c r="F67" s="145"/>
      <c r="G67" s="145" t="n">
        <f aca="false">G65*G66</f>
        <v>240</v>
      </c>
      <c r="H67" s="145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</row>
    <row r="68" customFormat="false" ht="12.75" hidden="false" customHeight="true" outlineLevel="0" collapsed="false">
      <c r="A68" s="139"/>
      <c r="B68" s="145"/>
      <c r="C68" s="145"/>
      <c r="D68" s="145"/>
      <c r="E68" s="145"/>
      <c r="F68" s="145"/>
      <c r="G68" s="145"/>
      <c r="H68" s="145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</row>
    <row r="69" customFormat="false" ht="12.75" hidden="false" customHeight="true" outlineLevel="0" collapsed="false">
      <c r="A69" s="139" t="s">
        <v>244</v>
      </c>
      <c r="B69" s="145"/>
      <c r="C69" s="145"/>
      <c r="D69" s="145"/>
      <c r="E69" s="145"/>
      <c r="F69" s="145"/>
      <c r="G69" s="145"/>
      <c r="H69" s="145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</row>
    <row r="70" customFormat="false" ht="12.75" hidden="false" customHeight="true" outlineLevel="0" collapsed="false">
      <c r="A70" s="141" t="s">
        <v>239</v>
      </c>
      <c r="B70" s="145"/>
      <c r="C70" s="145"/>
      <c r="D70" s="145"/>
      <c r="E70" s="145"/>
      <c r="F70" s="145"/>
      <c r="G70" s="145"/>
      <c r="H70" s="145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</row>
    <row r="71" customFormat="false" ht="12.75" hidden="false" customHeight="true" outlineLevel="0" collapsed="false">
      <c r="A71" s="141" t="s">
        <v>245</v>
      </c>
      <c r="B71" s="145"/>
      <c r="C71" s="145" t="n">
        <v>2200</v>
      </c>
      <c r="D71" s="145"/>
      <c r="E71" s="145" t="n">
        <v>2000</v>
      </c>
      <c r="F71" s="145"/>
      <c r="G71" s="145" t="n">
        <v>2000</v>
      </c>
      <c r="H71" s="145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</row>
    <row r="72" customFormat="false" ht="12.75" hidden="false" customHeight="true" outlineLevel="0" collapsed="false">
      <c r="A72" s="141" t="s">
        <v>246</v>
      </c>
      <c r="B72" s="145"/>
      <c r="C72" s="145" t="n">
        <v>0</v>
      </c>
      <c r="D72" s="145"/>
      <c r="E72" s="145" t="n">
        <v>1500</v>
      </c>
      <c r="F72" s="145"/>
      <c r="G72" s="145" t="n">
        <v>0</v>
      </c>
      <c r="H72" s="145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</row>
    <row r="73" customFormat="false" ht="12.75" hidden="false" customHeight="true" outlineLevel="0" collapsed="false">
      <c r="A73" s="141" t="s">
        <v>247</v>
      </c>
      <c r="B73" s="145"/>
      <c r="C73" s="145"/>
      <c r="D73" s="145"/>
      <c r="E73" s="145" t="n">
        <v>0</v>
      </c>
      <c r="F73" s="145"/>
      <c r="G73" s="145" t="n">
        <v>0</v>
      </c>
      <c r="H73" s="145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</row>
    <row r="74" customFormat="false" ht="12.75" hidden="false" customHeight="true" outlineLevel="0" collapsed="false">
      <c r="A74" s="141" t="s">
        <v>248</v>
      </c>
      <c r="B74" s="145"/>
      <c r="C74" s="145" t="n">
        <v>0</v>
      </c>
      <c r="D74" s="145"/>
      <c r="E74" s="145" t="n">
        <v>2600</v>
      </c>
      <c r="F74" s="145"/>
      <c r="G74" s="145" t="n">
        <v>2100</v>
      </c>
      <c r="H74" s="145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</row>
    <row r="75" customFormat="false" ht="12.75" hidden="false" customHeight="true" outlineLevel="0" collapsed="false">
      <c r="A75" s="141" t="s">
        <v>145</v>
      </c>
      <c r="B75" s="145"/>
      <c r="C75" s="145" t="n">
        <v>1000</v>
      </c>
      <c r="D75" s="145"/>
      <c r="E75" s="145" t="n">
        <v>0</v>
      </c>
      <c r="F75" s="145"/>
      <c r="G75" s="145" t="n">
        <v>600</v>
      </c>
      <c r="H75" s="145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</row>
    <row r="76" customFormat="false" ht="12.75" hidden="false" customHeight="true" outlineLevel="0" collapsed="false">
      <c r="A76" s="141" t="s">
        <v>139</v>
      </c>
      <c r="B76" s="145" t="s">
        <v>130</v>
      </c>
      <c r="C76" s="145" t="n">
        <v>8447.73</v>
      </c>
      <c r="D76" s="145"/>
      <c r="E76" s="145" t="n">
        <f aca="false">SUM(E70:E75)</f>
        <v>6100</v>
      </c>
      <c r="F76" s="145"/>
      <c r="G76" s="145" t="n">
        <f aca="false">SUM(G70:G75)</f>
        <v>4700</v>
      </c>
      <c r="H76" s="145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</row>
    <row r="77" customFormat="false" ht="12.75" hidden="false" customHeight="true" outlineLevel="0" collapsed="false">
      <c r="A77" s="139"/>
      <c r="B77" s="145"/>
      <c r="C77" s="145"/>
      <c r="D77" s="145"/>
      <c r="E77" s="145"/>
      <c r="F77" s="145"/>
      <c r="G77" s="145"/>
      <c r="H77" s="145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</row>
    <row r="78" customFormat="false" ht="12.75" hidden="false" customHeight="true" outlineLevel="0" collapsed="false">
      <c r="A78" s="139" t="s">
        <v>31</v>
      </c>
      <c r="B78" s="145"/>
      <c r="C78" s="145"/>
      <c r="D78" s="145"/>
      <c r="E78" s="145"/>
      <c r="F78" s="145"/>
      <c r="G78" s="145"/>
      <c r="H78" s="145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</row>
    <row r="79" customFormat="false" ht="12.75" hidden="false" customHeight="true" outlineLevel="0" collapsed="false">
      <c r="A79" s="141" t="s">
        <v>249</v>
      </c>
      <c r="B79" s="139" t="n">
        <v>8</v>
      </c>
      <c r="C79" s="145"/>
      <c r="D79" s="139" t="n">
        <v>8</v>
      </c>
      <c r="E79" s="145"/>
      <c r="F79" s="139" t="n">
        <v>8</v>
      </c>
      <c r="G79" s="145"/>
      <c r="H79" s="145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</row>
    <row r="80" customFormat="false" ht="12.75" hidden="false" customHeight="true" outlineLevel="0" collapsed="false">
      <c r="A80" s="141" t="s">
        <v>250</v>
      </c>
      <c r="B80" s="139" t="n">
        <v>240</v>
      </c>
      <c r="C80" s="145"/>
      <c r="D80" s="139" t="n">
        <v>240</v>
      </c>
      <c r="E80" s="145"/>
      <c r="F80" s="139" t="n">
        <v>240</v>
      </c>
      <c r="G80" s="145"/>
      <c r="H80" s="145"/>
      <c r="I80" s="139" t="s">
        <v>251</v>
      </c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</row>
    <row r="81" customFormat="false" ht="12.75" hidden="false" customHeight="true" outlineLevel="0" collapsed="false">
      <c r="A81" s="141" t="s">
        <v>252</v>
      </c>
      <c r="B81" s="139" t="n">
        <v>10</v>
      </c>
      <c r="C81" s="145"/>
      <c r="D81" s="139" t="n">
        <v>0</v>
      </c>
      <c r="E81" s="145"/>
      <c r="F81" s="139" t="n">
        <v>0</v>
      </c>
      <c r="G81" s="145"/>
      <c r="H81" s="145"/>
      <c r="I81" s="139" t="s">
        <v>253</v>
      </c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</row>
    <row r="82" customFormat="false" ht="12.75" hidden="false" customHeight="true" outlineLevel="0" collapsed="false">
      <c r="A82" s="141" t="s">
        <v>254</v>
      </c>
      <c r="B82" s="139"/>
      <c r="C82" s="145" t="n">
        <f aca="false">B80*B81</f>
        <v>2400</v>
      </c>
      <c r="D82" s="139"/>
      <c r="E82" s="145" t="n">
        <f aca="false">D80*D81</f>
        <v>0</v>
      </c>
      <c r="F82" s="139"/>
      <c r="G82" s="145" t="n">
        <f aca="false">F80*F81</f>
        <v>0</v>
      </c>
      <c r="H82" s="145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</row>
    <row r="83" customFormat="false" ht="12.75" hidden="false" customHeight="true" outlineLevel="0" collapsed="false">
      <c r="A83" s="141" t="s">
        <v>255</v>
      </c>
      <c r="B83" s="139" t="n">
        <f aca="false">B80/B79</f>
        <v>30</v>
      </c>
      <c r="C83" s="145"/>
      <c r="D83" s="139" t="n">
        <f aca="false">D80/D79</f>
        <v>30</v>
      </c>
      <c r="E83" s="145"/>
      <c r="F83" s="139" t="n">
        <f aca="false">F80/F79</f>
        <v>30</v>
      </c>
      <c r="G83" s="145"/>
      <c r="H83" s="145"/>
      <c r="I83" s="139" t="s">
        <v>256</v>
      </c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</row>
    <row r="84" customFormat="false" ht="12.75" hidden="false" customHeight="true" outlineLevel="0" collapsed="false">
      <c r="A84" s="141"/>
      <c r="B84" s="139"/>
      <c r="C84" s="145"/>
      <c r="D84" s="139"/>
      <c r="E84" s="145"/>
      <c r="F84" s="139"/>
      <c r="G84" s="145"/>
      <c r="H84" s="145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</row>
    <row r="85" customFormat="false" ht="12.75" hidden="false" customHeight="true" outlineLevel="0" collapsed="false">
      <c r="A85" s="141" t="s">
        <v>257</v>
      </c>
      <c r="B85" s="139" t="n">
        <v>8</v>
      </c>
      <c r="C85" s="145"/>
      <c r="D85" s="139" t="n">
        <v>8</v>
      </c>
      <c r="E85" s="145"/>
      <c r="F85" s="139" t="n">
        <v>8</v>
      </c>
      <c r="G85" s="145"/>
      <c r="H85" s="145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</row>
    <row r="86" customFormat="false" ht="12.75" hidden="false" customHeight="true" outlineLevel="0" collapsed="false">
      <c r="A86" s="141" t="s">
        <v>258</v>
      </c>
      <c r="B86" s="139" t="n">
        <v>500</v>
      </c>
      <c r="C86" s="145"/>
      <c r="D86" s="139" t="n">
        <v>500</v>
      </c>
      <c r="E86" s="145"/>
      <c r="F86" s="139" t="n">
        <v>500</v>
      </c>
      <c r="G86" s="145"/>
      <c r="H86" s="145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</row>
    <row r="87" customFormat="false" ht="12.75" hidden="false" customHeight="true" outlineLevel="0" collapsed="false">
      <c r="A87" s="141" t="s">
        <v>259</v>
      </c>
      <c r="B87" s="139" t="n">
        <v>1</v>
      </c>
      <c r="C87" s="145"/>
      <c r="D87" s="139" t="n">
        <v>0</v>
      </c>
      <c r="E87" s="145"/>
      <c r="F87" s="139" t="n">
        <v>0</v>
      </c>
      <c r="G87" s="145"/>
      <c r="H87" s="145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</row>
    <row r="88" customFormat="false" ht="12.75" hidden="false" customHeight="true" outlineLevel="0" collapsed="false">
      <c r="A88" s="141" t="s">
        <v>260</v>
      </c>
      <c r="B88" s="139"/>
      <c r="C88" s="145" t="n">
        <f aca="false">B86*B87</f>
        <v>500</v>
      </c>
      <c r="D88" s="139"/>
      <c r="E88" s="145" t="n">
        <f aca="false">D86*D87</f>
        <v>0</v>
      </c>
      <c r="F88" s="139"/>
      <c r="G88" s="145" t="n">
        <f aca="false">F86*F87</f>
        <v>0</v>
      </c>
      <c r="H88" s="145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</row>
    <row r="89" customFormat="false" ht="12.75" hidden="false" customHeight="true" outlineLevel="0" collapsed="false">
      <c r="A89" s="141" t="s">
        <v>261</v>
      </c>
      <c r="B89" s="139" t="n">
        <f aca="false">B86/B85</f>
        <v>62.5</v>
      </c>
      <c r="C89" s="145"/>
      <c r="D89" s="139" t="n">
        <f aca="false">D86/D85</f>
        <v>62.5</v>
      </c>
      <c r="E89" s="145"/>
      <c r="F89" s="139" t="n">
        <f aca="false">F86/F85</f>
        <v>62.5</v>
      </c>
      <c r="G89" s="145"/>
      <c r="H89" s="145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</row>
    <row r="90" customFormat="false" ht="12.75" hidden="false" customHeight="true" outlineLevel="0" collapsed="false">
      <c r="A90" s="141"/>
      <c r="B90" s="139"/>
      <c r="C90" s="145"/>
      <c r="D90" s="139"/>
      <c r="E90" s="145"/>
      <c r="F90" s="139"/>
      <c r="G90" s="145"/>
      <c r="H90" s="145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</row>
    <row r="91" customFormat="false" ht="12.75" hidden="false" customHeight="true" outlineLevel="0" collapsed="false">
      <c r="A91" s="141" t="s">
        <v>262</v>
      </c>
      <c r="B91" s="139" t="n">
        <v>5</v>
      </c>
      <c r="C91" s="145"/>
      <c r="D91" s="139" t="n">
        <v>5</v>
      </c>
      <c r="E91" s="145"/>
      <c r="F91" s="139" t="n">
        <v>5</v>
      </c>
      <c r="G91" s="145"/>
      <c r="H91" s="145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</row>
    <row r="92" customFormat="false" ht="12.75" hidden="false" customHeight="true" outlineLevel="0" collapsed="false">
      <c r="A92" s="141" t="s">
        <v>263</v>
      </c>
      <c r="B92" s="139" t="n">
        <v>200</v>
      </c>
      <c r="C92" s="145"/>
      <c r="D92" s="139" t="n">
        <v>200</v>
      </c>
      <c r="E92" s="145"/>
      <c r="F92" s="139" t="n">
        <v>200</v>
      </c>
      <c r="G92" s="145"/>
      <c r="H92" s="145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</row>
    <row r="93" customFormat="false" ht="12.75" hidden="false" customHeight="true" outlineLevel="0" collapsed="false">
      <c r="A93" s="141" t="s">
        <v>264</v>
      </c>
      <c r="B93" s="139" t="n">
        <v>4</v>
      </c>
      <c r="C93" s="145" t="n">
        <f aca="false">B93*B92</f>
        <v>800</v>
      </c>
      <c r="D93" s="139" t="n">
        <v>0</v>
      </c>
      <c r="E93" s="145" t="n">
        <f aca="false">D93*D92</f>
        <v>0</v>
      </c>
      <c r="F93" s="139" t="n">
        <v>0</v>
      </c>
      <c r="G93" s="145" t="n">
        <f aca="false">F93*F92</f>
        <v>0</v>
      </c>
      <c r="H93" s="145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</row>
    <row r="94" customFormat="false" ht="12.75" hidden="false" customHeight="true" outlineLevel="0" collapsed="false">
      <c r="A94" s="141" t="s">
        <v>265</v>
      </c>
      <c r="B94" s="139" t="n">
        <v>262</v>
      </c>
      <c r="C94" s="145"/>
      <c r="D94" s="139" t="n">
        <v>262</v>
      </c>
      <c r="E94" s="145"/>
      <c r="F94" s="139" t="n">
        <v>262</v>
      </c>
      <c r="G94" s="145"/>
      <c r="H94" s="145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</row>
    <row r="95" customFormat="false" ht="12.75" hidden="false" customHeight="true" outlineLevel="0" collapsed="false">
      <c r="A95" s="141" t="s">
        <v>266</v>
      </c>
      <c r="B95" s="139" t="n">
        <f aca="false">B93</f>
        <v>4</v>
      </c>
      <c r="C95" s="145" t="n">
        <f aca="false">B95*B94</f>
        <v>1048</v>
      </c>
      <c r="D95" s="139" t="n">
        <f aca="false">D93</f>
        <v>0</v>
      </c>
      <c r="E95" s="145" t="n">
        <f aca="false">D95*D94</f>
        <v>0</v>
      </c>
      <c r="F95" s="139" t="n">
        <f aca="false">F93</f>
        <v>0</v>
      </c>
      <c r="G95" s="145" t="n">
        <f aca="false">F95*F94</f>
        <v>0</v>
      </c>
      <c r="H95" s="145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</row>
    <row r="96" customFormat="false" ht="12.75" hidden="false" customHeight="true" outlineLevel="0" collapsed="false">
      <c r="A96" s="141" t="s">
        <v>267</v>
      </c>
      <c r="B96" s="139"/>
      <c r="C96" s="145"/>
      <c r="D96" s="139"/>
      <c r="E96" s="145"/>
      <c r="F96" s="139"/>
      <c r="G96" s="145"/>
      <c r="H96" s="145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</row>
    <row r="97" customFormat="false" ht="12.75" hidden="false" customHeight="true" outlineLevel="0" collapsed="false">
      <c r="A97" s="141" t="s">
        <v>268</v>
      </c>
      <c r="B97" s="139" t="n">
        <f aca="false">(B94+B92)/B91</f>
        <v>92.4</v>
      </c>
      <c r="C97" s="145"/>
      <c r="D97" s="139" t="n">
        <f aca="false">(D94+D92)/D91</f>
        <v>92.4</v>
      </c>
      <c r="E97" s="145"/>
      <c r="F97" s="139" t="n">
        <f aca="false">(F94+F92)/F91</f>
        <v>92.4</v>
      </c>
      <c r="G97" s="145"/>
      <c r="H97" s="145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</row>
    <row r="98" customFormat="false" ht="12.75" hidden="false" customHeight="true" outlineLevel="0" collapsed="false">
      <c r="A98" s="141"/>
      <c r="B98" s="139"/>
      <c r="C98" s="145"/>
      <c r="D98" s="139"/>
      <c r="E98" s="145"/>
      <c r="F98" s="139"/>
      <c r="G98" s="145"/>
      <c r="H98" s="145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</row>
    <row r="99" customFormat="false" ht="12.75" hidden="false" customHeight="true" outlineLevel="0" collapsed="false">
      <c r="A99" s="141" t="s">
        <v>269</v>
      </c>
      <c r="B99" s="139" t="n">
        <v>6</v>
      </c>
      <c r="C99" s="145"/>
      <c r="D99" s="139" t="n">
        <v>6</v>
      </c>
      <c r="E99" s="145"/>
      <c r="F99" s="139" t="n">
        <v>6</v>
      </c>
      <c r="G99" s="145"/>
      <c r="H99" s="145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</row>
    <row r="100" customFormat="false" ht="12.75" hidden="false" customHeight="true" outlineLevel="0" collapsed="false">
      <c r="A100" s="141" t="s">
        <v>270</v>
      </c>
      <c r="B100" s="139" t="n">
        <v>300</v>
      </c>
      <c r="C100" s="145"/>
      <c r="D100" s="139" t="n">
        <v>300</v>
      </c>
      <c r="E100" s="145"/>
      <c r="F100" s="139" t="n">
        <v>300</v>
      </c>
      <c r="G100" s="145"/>
      <c r="H100" s="145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</row>
    <row r="101" customFormat="false" ht="12.75" hidden="false" customHeight="true" outlineLevel="0" collapsed="false">
      <c r="A101" s="141" t="s">
        <v>271</v>
      </c>
      <c r="B101" s="139" t="n">
        <v>1</v>
      </c>
      <c r="C101" s="145"/>
      <c r="D101" s="139" t="n">
        <v>0</v>
      </c>
      <c r="E101" s="145"/>
      <c r="F101" s="139" t="n">
        <v>0</v>
      </c>
      <c r="G101" s="145"/>
      <c r="H101" s="145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</row>
    <row r="102" customFormat="false" ht="12.75" hidden="false" customHeight="true" outlineLevel="0" collapsed="false">
      <c r="A102" s="141" t="s">
        <v>272</v>
      </c>
      <c r="B102" s="139"/>
      <c r="C102" s="145" t="n">
        <f aca="false">B101*B100</f>
        <v>300</v>
      </c>
      <c r="D102" s="139"/>
      <c r="E102" s="145" t="n">
        <f aca="false">D101*D100</f>
        <v>0</v>
      </c>
      <c r="F102" s="139"/>
      <c r="G102" s="145" t="n">
        <f aca="false">F101*F100</f>
        <v>0</v>
      </c>
      <c r="H102" s="145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</row>
    <row r="103" customFormat="false" ht="12.75" hidden="false" customHeight="true" outlineLevel="0" collapsed="false">
      <c r="A103" s="141" t="s">
        <v>273</v>
      </c>
      <c r="B103" s="139" t="n">
        <f aca="false">B100/B99</f>
        <v>50</v>
      </c>
      <c r="C103" s="145"/>
      <c r="D103" s="139" t="n">
        <f aca="false">D100/D99</f>
        <v>50</v>
      </c>
      <c r="E103" s="145"/>
      <c r="F103" s="139" t="n">
        <f aca="false">F100/F99</f>
        <v>50</v>
      </c>
      <c r="G103" s="145"/>
      <c r="H103" s="145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</row>
    <row r="104" customFormat="false" ht="12.75" hidden="false" customHeight="true" outlineLevel="0" collapsed="false">
      <c r="A104" s="141"/>
      <c r="B104" s="139"/>
      <c r="C104" s="145"/>
      <c r="D104" s="139"/>
      <c r="E104" s="145"/>
      <c r="F104" s="139"/>
      <c r="G104" s="145"/>
      <c r="H104" s="145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</row>
    <row r="105" customFormat="false" ht="12.75" hidden="false" customHeight="true" outlineLevel="0" collapsed="false">
      <c r="A105" s="141" t="s">
        <v>152</v>
      </c>
      <c r="B105" s="139" t="s">
        <v>130</v>
      </c>
      <c r="C105" s="145" t="n">
        <v>4372.32</v>
      </c>
      <c r="D105" s="139"/>
      <c r="E105" s="145" t="n">
        <f aca="false">SUM(E78:E102)</f>
        <v>0</v>
      </c>
      <c r="F105" s="139"/>
      <c r="G105" s="145" t="n">
        <f aca="false">SUM(G78:G102)</f>
        <v>0</v>
      </c>
      <c r="H105" s="145" t="n">
        <f aca="false">300+15*150</f>
        <v>2550</v>
      </c>
      <c r="I105" s="139" t="s">
        <v>274</v>
      </c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</row>
    <row r="106" customFormat="false" ht="12.75" hidden="false" customHeight="true" outlineLevel="0" collapsed="false">
      <c r="A106" s="139"/>
      <c r="B106" s="145"/>
      <c r="C106" s="145"/>
      <c r="D106" s="145"/>
      <c r="E106" s="145"/>
      <c r="F106" s="145"/>
      <c r="G106" s="145"/>
      <c r="H106" s="145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</row>
    <row r="107" customFormat="false" ht="12.75" hidden="false" customHeight="true" outlineLevel="0" collapsed="false">
      <c r="A107" s="139" t="s">
        <v>33</v>
      </c>
      <c r="B107" s="145"/>
      <c r="C107" s="145" t="n">
        <v>105</v>
      </c>
      <c r="D107" s="145"/>
      <c r="E107" s="145" t="n">
        <v>150</v>
      </c>
      <c r="F107" s="145"/>
      <c r="G107" s="145" t="n">
        <v>150</v>
      </c>
      <c r="H107" s="145" t="s">
        <v>275</v>
      </c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</row>
    <row r="108" customFormat="false" ht="12.75" hidden="false" customHeight="true" outlineLevel="0" collapsed="false">
      <c r="A108" s="139"/>
      <c r="B108" s="145"/>
      <c r="C108" s="145"/>
      <c r="D108" s="145"/>
      <c r="E108" s="145"/>
      <c r="F108" s="145"/>
      <c r="G108" s="145"/>
      <c r="H108" s="145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</row>
    <row r="109" customFormat="false" ht="12.75" hidden="false" customHeight="true" outlineLevel="0" collapsed="false">
      <c r="A109" s="139" t="s">
        <v>276</v>
      </c>
      <c r="B109" s="139"/>
      <c r="C109" s="139" t="n">
        <v>1500</v>
      </c>
      <c r="D109" s="139"/>
      <c r="E109" s="139" t="n">
        <v>1500</v>
      </c>
      <c r="F109" s="139"/>
      <c r="G109" s="139" t="n">
        <v>1500</v>
      </c>
      <c r="H109" s="147" t="s">
        <v>277</v>
      </c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</row>
    <row r="110" customFormat="false" ht="12.75" hidden="false" customHeight="true" outlineLevel="0" collapsed="false">
      <c r="A110" s="141" t="s">
        <v>278</v>
      </c>
      <c r="B110" s="145"/>
      <c r="C110" s="145" t="n">
        <f aca="false">636+56</f>
        <v>692</v>
      </c>
      <c r="D110" s="145"/>
      <c r="E110" s="145" t="n">
        <v>636</v>
      </c>
      <c r="F110" s="145"/>
      <c r="G110" s="145" t="n">
        <v>700</v>
      </c>
      <c r="H110" s="147" t="s">
        <v>279</v>
      </c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</row>
    <row r="111" customFormat="false" ht="12.75" hidden="false" customHeight="true" outlineLevel="0" collapsed="false">
      <c r="A111" s="139" t="s">
        <v>139</v>
      </c>
      <c r="B111" s="145"/>
      <c r="C111" s="145" t="n">
        <v>56</v>
      </c>
      <c r="D111" s="145"/>
      <c r="E111" s="145" t="n">
        <f aca="false">SUM(E109:E110)</f>
        <v>2136</v>
      </c>
      <c r="F111" s="145"/>
      <c r="G111" s="145" t="n">
        <f aca="false">SUM(G109:G110)</f>
        <v>2200</v>
      </c>
      <c r="H111" s="145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</row>
    <row r="112" customFormat="false" ht="12.75" hidden="false" customHeight="true" outlineLevel="0" collapsed="false">
      <c r="A112" s="139"/>
      <c r="B112" s="145"/>
      <c r="C112" s="145"/>
      <c r="D112" s="145"/>
      <c r="E112" s="145"/>
      <c r="F112" s="145"/>
      <c r="G112" s="145"/>
      <c r="H112" s="145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</row>
    <row r="113" customFormat="false" ht="12.75" hidden="false" customHeight="true" outlineLevel="0" collapsed="false">
      <c r="A113" s="139" t="s">
        <v>34</v>
      </c>
      <c r="B113" s="145"/>
      <c r="C113" s="145"/>
      <c r="D113" s="145"/>
      <c r="E113" s="145"/>
      <c r="F113" s="145"/>
      <c r="G113" s="145"/>
      <c r="H113" s="145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</row>
    <row r="114" customFormat="false" ht="12.75" hidden="false" customHeight="true" outlineLevel="0" collapsed="false">
      <c r="A114" s="141" t="s">
        <v>139</v>
      </c>
      <c r="B114" s="145"/>
      <c r="C114" s="145" t="n">
        <v>0</v>
      </c>
      <c r="D114" s="145"/>
      <c r="E114" s="145" t="n">
        <v>0</v>
      </c>
      <c r="F114" s="145"/>
      <c r="G114" s="145" t="n">
        <v>0</v>
      </c>
      <c r="H114" s="145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</row>
    <row r="115" customFormat="false" ht="12.75" hidden="false" customHeight="true" outlineLevel="0" collapsed="false">
      <c r="A115" s="139"/>
      <c r="B115" s="145"/>
      <c r="C115" s="145"/>
      <c r="D115" s="145"/>
      <c r="E115" s="145"/>
      <c r="F115" s="145"/>
      <c r="G115" s="145"/>
      <c r="H115" s="145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</row>
    <row r="116" customFormat="false" ht="12.75" hidden="false" customHeight="true" outlineLevel="0" collapsed="false">
      <c r="A116" s="139" t="s">
        <v>280</v>
      </c>
      <c r="B116" s="145"/>
      <c r="C116" s="145" t="n">
        <v>0</v>
      </c>
      <c r="D116" s="145"/>
      <c r="E116" s="145" t="n">
        <v>0</v>
      </c>
      <c r="F116" s="145"/>
      <c r="G116" s="145" t="n">
        <v>0</v>
      </c>
      <c r="H116" s="147" t="s">
        <v>281</v>
      </c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</row>
    <row r="117" customFormat="false" ht="12.75" hidden="false" customHeight="true" outlineLevel="0" collapsed="false">
      <c r="A117" s="139"/>
      <c r="B117" s="139"/>
      <c r="C117" s="145"/>
      <c r="D117" s="145"/>
      <c r="E117" s="145"/>
      <c r="F117" s="145"/>
      <c r="G117" s="145"/>
      <c r="H117" s="145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</row>
    <row r="118" customFormat="false" ht="12.75" hidden="false" customHeight="true" outlineLevel="0" collapsed="false">
      <c r="A118" s="141" t="s">
        <v>282</v>
      </c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</row>
    <row r="119" customFormat="false" ht="12.75" hidden="false" customHeight="true" outlineLevel="0" collapsed="false">
      <c r="A119" s="141" t="s">
        <v>283</v>
      </c>
      <c r="B119" s="139"/>
      <c r="C119" s="139"/>
      <c r="D119" s="139"/>
      <c r="E119" s="139" t="n">
        <v>0</v>
      </c>
      <c r="F119" s="139"/>
      <c r="G119" s="139" t="n">
        <v>0</v>
      </c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</row>
    <row r="120" customFormat="false" ht="12.75" hidden="false" customHeight="true" outlineLevel="0" collapsed="false">
      <c r="A120" s="141" t="s">
        <v>284</v>
      </c>
      <c r="B120" s="139"/>
      <c r="C120" s="139"/>
      <c r="D120" s="139"/>
      <c r="E120" s="139" t="n">
        <v>0</v>
      </c>
      <c r="F120" s="139"/>
      <c r="G120" s="139" t="n">
        <v>0</v>
      </c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</row>
    <row r="121" customFormat="false" ht="12.75" hidden="false" customHeight="true" outlineLevel="0" collapsed="false">
      <c r="A121" s="139"/>
      <c r="B121" s="139"/>
      <c r="C121" s="139"/>
      <c r="D121" s="139"/>
      <c r="E121" s="139" t="n">
        <v>0</v>
      </c>
      <c r="F121" s="139"/>
      <c r="G121" s="139" t="n">
        <v>0</v>
      </c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</row>
  </sheetData>
  <sheetProtection sheet="true" password="d89e" objects="true" scenarios="true"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8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RowHeight="15" outlineLevelRow="0" outlineLevelCol="0"/>
  <cols>
    <col collapsed="false" customWidth="true" hidden="false" outlineLevel="0" max="1" min="1" style="0" width="41.34"/>
    <col collapsed="false" customWidth="true" hidden="false" outlineLevel="0" max="2" min="2" style="0" width="7.49"/>
    <col collapsed="false" customWidth="true" hidden="false" outlineLevel="0" max="3" min="3" style="0" width="10.5"/>
    <col collapsed="false" customWidth="true" hidden="false" outlineLevel="0" max="4" min="4" style="0" width="10.33"/>
    <col collapsed="false" customWidth="true" hidden="false" outlineLevel="0" max="5" min="5" style="0" width="14.5"/>
    <col collapsed="false" customWidth="true" hidden="false" outlineLevel="0" max="6" min="6" style="0" width="10"/>
    <col collapsed="false" customWidth="false" hidden="false" outlineLevel="0" max="7" min="7" style="0" width="11.5"/>
    <col collapsed="false" customWidth="true" hidden="false" outlineLevel="0" max="8" min="8" style="0" width="9.16"/>
    <col collapsed="false" customWidth="true" hidden="false" outlineLevel="0" max="26" min="9" style="0" width="8.67"/>
    <col collapsed="false" customWidth="true" hidden="false" outlineLevel="0" max="1025" min="27" style="0" width="17.33"/>
  </cols>
  <sheetData>
    <row r="1" customFormat="false" ht="12.75" hidden="false" customHeight="true" outlineLevel="0" collapsed="false">
      <c r="A1" s="139"/>
      <c r="B1" s="139"/>
      <c r="C1" s="139" t="n">
        <v>2012</v>
      </c>
      <c r="D1" s="139"/>
      <c r="E1" s="139" t="n">
        <v>2013</v>
      </c>
      <c r="F1" s="139"/>
      <c r="G1" s="139" t="n">
        <v>2014</v>
      </c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</row>
    <row r="2" customFormat="false" ht="12.75" hidden="false" customHeight="true" outlineLevel="0" collapsed="false">
      <c r="A2" s="140" t="s">
        <v>285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</row>
    <row r="3" customFormat="false" ht="12.75" hidden="false" customHeight="true" outlineLevel="0" collapsed="false">
      <c r="A3" s="139" t="s">
        <v>186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customFormat="false" ht="12.75" hidden="false" customHeight="true" outlineLevel="0" collapsed="false">
      <c r="A4" s="141" t="s">
        <v>187</v>
      </c>
      <c r="B4" s="142"/>
      <c r="C4" s="142" t="n">
        <v>1500</v>
      </c>
      <c r="D4" s="142"/>
      <c r="E4" s="142" t="n">
        <v>1500</v>
      </c>
      <c r="F4" s="142"/>
      <c r="G4" s="142" t="n">
        <v>1500</v>
      </c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</row>
    <row r="5" customFormat="false" ht="12.75" hidden="false" customHeight="true" outlineLevel="0" collapsed="false">
      <c r="A5" s="141" t="s">
        <v>188</v>
      </c>
      <c r="B5" s="142"/>
      <c r="C5" s="142" t="n">
        <v>648</v>
      </c>
      <c r="D5" s="142"/>
      <c r="E5" s="142" t="n">
        <v>0</v>
      </c>
      <c r="F5" s="142"/>
      <c r="G5" s="142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</row>
    <row r="6" customFormat="false" ht="12.75" hidden="false" customHeight="true" outlineLevel="0" collapsed="false">
      <c r="A6" s="141" t="s">
        <v>189</v>
      </c>
      <c r="B6" s="142"/>
      <c r="C6" s="142" t="n">
        <v>648</v>
      </c>
      <c r="D6" s="142"/>
      <c r="E6" s="142" t="n">
        <v>1000</v>
      </c>
      <c r="F6" s="142"/>
      <c r="G6" s="142" t="n">
        <v>800</v>
      </c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</row>
    <row r="7" customFormat="false" ht="12.75" hidden="false" customHeight="true" outlineLevel="0" collapsed="false">
      <c r="A7" s="141" t="s">
        <v>139</v>
      </c>
      <c r="B7" s="142" t="s">
        <v>130</v>
      </c>
      <c r="C7" s="142" t="n">
        <f aca="false">SUM(C4:C6)</f>
        <v>2796</v>
      </c>
      <c r="D7" s="142"/>
      <c r="E7" s="142" t="n">
        <f aca="false">SUM(E4:E6)</f>
        <v>2500</v>
      </c>
      <c r="F7" s="142"/>
      <c r="G7" s="142" t="n">
        <f aca="false">SUM(G4:G6)</f>
        <v>2300</v>
      </c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</row>
    <row r="8" customFormat="false" ht="12.75" hidden="false" customHeight="true" outlineLevel="0" collapsed="false">
      <c r="A8" s="140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</row>
    <row r="9" customFormat="false" ht="12.75" hidden="false" customHeight="true" outlineLevel="0" collapsed="false">
      <c r="A9" s="140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 customFormat="false" ht="12.75" hidden="false" customHeight="true" outlineLevel="0" collapsed="false">
      <c r="A10" s="141" t="s">
        <v>41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customFormat="false" ht="12.75" hidden="false" customHeight="true" outlineLevel="0" collapsed="false">
      <c r="A11" s="141" t="s">
        <v>190</v>
      </c>
      <c r="B11" s="142" t="n">
        <v>0</v>
      </c>
      <c r="C11" s="142"/>
      <c r="D11" s="142" t="n">
        <v>0</v>
      </c>
      <c r="E11" s="142"/>
      <c r="F11" s="142" t="n">
        <v>0</v>
      </c>
      <c r="G11" s="142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  <row r="12" customFormat="false" ht="12.75" hidden="false" customHeight="true" outlineLevel="0" collapsed="false">
      <c r="A12" s="141" t="s">
        <v>192</v>
      </c>
      <c r="B12" s="142" t="n">
        <v>0</v>
      </c>
      <c r="C12" s="142"/>
      <c r="D12" s="142" t="n">
        <v>0</v>
      </c>
      <c r="E12" s="142"/>
      <c r="F12" s="142" t="n">
        <v>0</v>
      </c>
      <c r="G12" s="142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</row>
    <row r="13" customFormat="false" ht="12.75" hidden="false" customHeight="true" outlineLevel="0" collapsed="false">
      <c r="A13" s="141" t="s">
        <v>194</v>
      </c>
      <c r="B13" s="142" t="n">
        <v>0</v>
      </c>
      <c r="C13" s="142"/>
      <c r="D13" s="142" t="n">
        <v>0</v>
      </c>
      <c r="E13" s="142"/>
      <c r="F13" s="142" t="n">
        <v>0</v>
      </c>
      <c r="G13" s="142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</row>
    <row r="14" customFormat="false" ht="12.75" hidden="false" customHeight="true" outlineLevel="0" collapsed="false">
      <c r="A14" s="141" t="s">
        <v>195</v>
      </c>
      <c r="B14" s="142" t="n">
        <v>0</v>
      </c>
      <c r="C14" s="142"/>
      <c r="D14" s="142" t="n">
        <v>0</v>
      </c>
      <c r="E14" s="142"/>
      <c r="F14" s="142" t="n">
        <v>0</v>
      </c>
      <c r="G14" s="142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</row>
    <row r="15" customFormat="false" ht="12.75" hidden="false" customHeight="true" outlineLevel="0" collapsed="false">
      <c r="A15" s="141" t="s">
        <v>196</v>
      </c>
      <c r="B15" s="142"/>
      <c r="C15" s="142" t="n">
        <f aca="false">B14*B13*B12*B11</f>
        <v>0</v>
      </c>
      <c r="D15" s="142"/>
      <c r="E15" s="142" t="n">
        <f aca="false">D14*D13*D12*D11</f>
        <v>0</v>
      </c>
      <c r="F15" s="142"/>
      <c r="G15" s="142" t="n">
        <f aca="false">F14*F13*F12*F11</f>
        <v>0</v>
      </c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</row>
    <row r="16" customFormat="false" ht="12.75" hidden="false" customHeight="true" outlineLevel="0" collapsed="false">
      <c r="A16" s="139"/>
      <c r="B16" s="142"/>
      <c r="C16" s="142"/>
      <c r="D16" s="142"/>
      <c r="E16" s="142"/>
      <c r="F16" s="142"/>
      <c r="G16" s="142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</row>
    <row r="17" customFormat="false" ht="12.75" hidden="false" customHeight="true" outlineLevel="0" collapsed="false">
      <c r="A17" s="141" t="s">
        <v>286</v>
      </c>
      <c r="B17" s="142"/>
      <c r="C17" s="142"/>
      <c r="D17" s="142"/>
      <c r="E17" s="142"/>
      <c r="F17" s="142"/>
      <c r="G17" s="142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</row>
    <row r="18" customFormat="false" ht="12.75" hidden="false" customHeight="true" outlineLevel="0" collapsed="false">
      <c r="A18" s="141" t="s">
        <v>198</v>
      </c>
      <c r="B18" s="142" t="n">
        <v>0</v>
      </c>
      <c r="C18" s="142"/>
      <c r="D18" s="142" t="n">
        <v>0</v>
      </c>
      <c r="E18" s="142"/>
      <c r="F18" s="142" t="n">
        <v>0</v>
      </c>
      <c r="G18" s="142"/>
      <c r="H18" s="139" t="s">
        <v>287</v>
      </c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</row>
    <row r="19" customFormat="false" ht="12.75" hidden="false" customHeight="true" outlineLevel="0" collapsed="false">
      <c r="A19" s="141" t="s">
        <v>199</v>
      </c>
      <c r="B19" s="142" t="n">
        <v>0</v>
      </c>
      <c r="C19" s="142"/>
      <c r="D19" s="142" t="n">
        <v>0</v>
      </c>
      <c r="E19" s="142"/>
      <c r="F19" s="142" t="n">
        <v>0</v>
      </c>
      <c r="G19" s="142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</row>
    <row r="20" customFormat="false" ht="12.75" hidden="false" customHeight="true" outlineLevel="0" collapsed="false">
      <c r="A20" s="141" t="s">
        <v>200</v>
      </c>
      <c r="B20" s="142" t="n">
        <v>0</v>
      </c>
      <c r="C20" s="142"/>
      <c r="D20" s="142" t="n">
        <v>0</v>
      </c>
      <c r="E20" s="142"/>
      <c r="F20" s="142" t="n">
        <v>0</v>
      </c>
      <c r="G20" s="142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</row>
    <row r="21" customFormat="false" ht="12.75" hidden="false" customHeight="true" outlineLevel="0" collapsed="false">
      <c r="A21" s="141" t="s">
        <v>201</v>
      </c>
      <c r="B21" s="142" t="n">
        <v>0</v>
      </c>
      <c r="C21" s="142"/>
      <c r="D21" s="142" t="n">
        <v>0</v>
      </c>
      <c r="E21" s="142"/>
      <c r="F21" s="142" t="n">
        <v>0</v>
      </c>
      <c r="G21" s="142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</row>
    <row r="22" customFormat="false" ht="12.75" hidden="false" customHeight="true" outlineLevel="0" collapsed="false">
      <c r="A22" s="141" t="s">
        <v>115</v>
      </c>
      <c r="B22" s="142"/>
      <c r="C22" s="142" t="n">
        <v>1400</v>
      </c>
      <c r="D22" s="142"/>
      <c r="E22" s="142" t="n">
        <f aca="false">SUM(D18:D21)</f>
        <v>0</v>
      </c>
      <c r="F22" s="142"/>
      <c r="G22" s="142" t="n">
        <f aca="false">SUM(F18:F21)</f>
        <v>0</v>
      </c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</row>
    <row r="23" customFormat="false" ht="12.75" hidden="false" customHeight="true" outlineLevel="0" collapsed="false">
      <c r="A23" s="141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</row>
    <row r="24" customFormat="false" ht="12.75" hidden="false" customHeight="true" outlineLevel="0" collapsed="false">
      <c r="A24" s="141" t="s">
        <v>45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</row>
    <row r="25" customFormat="false" ht="12.75" hidden="false" customHeight="true" outlineLevel="0" collapsed="false">
      <c r="A25" s="141" t="s">
        <v>288</v>
      </c>
      <c r="B25" s="142" t="n">
        <v>0</v>
      </c>
      <c r="C25" s="139"/>
      <c r="D25" s="142" t="n">
        <v>0</v>
      </c>
      <c r="E25" s="139"/>
      <c r="F25" s="142" t="n">
        <v>0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</row>
    <row r="26" customFormat="false" ht="12.75" hidden="false" customHeight="true" outlineLevel="0" collapsed="false">
      <c r="A26" s="141" t="s">
        <v>289</v>
      </c>
      <c r="B26" s="143" t="n">
        <v>0.8</v>
      </c>
      <c r="C26" s="139"/>
      <c r="D26" s="143" t="n">
        <v>0.8</v>
      </c>
      <c r="E26" s="139"/>
      <c r="F26" s="143" t="n">
        <v>0.8</v>
      </c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</row>
    <row r="27" customFormat="false" ht="12.75" hidden="false" customHeight="true" outlineLevel="0" collapsed="false">
      <c r="A27" s="141" t="s">
        <v>290</v>
      </c>
      <c r="B27" s="142" t="n">
        <f aca="false">B25*B64*B62*B26</f>
        <v>0</v>
      </c>
      <c r="C27" s="142" t="n">
        <f aca="false">B27</f>
        <v>0</v>
      </c>
      <c r="D27" s="142" t="n">
        <f aca="false">D25*D64*D62*D26</f>
        <v>0</v>
      </c>
      <c r="E27" s="142" t="n">
        <f aca="false">D27</f>
        <v>0</v>
      </c>
      <c r="F27" s="142" t="n">
        <f aca="false">F25*F64*F62*F26</f>
        <v>0</v>
      </c>
      <c r="G27" s="142" t="n">
        <f aca="false">F27</f>
        <v>0</v>
      </c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</row>
    <row r="28" customFormat="false" ht="12.75" hidden="false" customHeight="true" outlineLevel="0" collapsed="false">
      <c r="A28" s="141" t="s">
        <v>291</v>
      </c>
      <c r="B28" s="142" t="n">
        <f aca="false">C65</f>
        <v>0</v>
      </c>
      <c r="C28" s="139"/>
      <c r="D28" s="142" t="n">
        <f aca="false">E65</f>
        <v>0</v>
      </c>
      <c r="E28" s="139"/>
      <c r="F28" s="142" t="n">
        <f aca="false">G65</f>
        <v>0</v>
      </c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</row>
    <row r="29" customFormat="false" ht="12.75" hidden="false" customHeight="true" outlineLevel="0" collapsed="false">
      <c r="A29" s="141" t="s">
        <v>128</v>
      </c>
      <c r="B29" s="143" t="n">
        <f aca="false">IF(B28&gt;0,B27/B28,0)</f>
        <v>0</v>
      </c>
      <c r="C29" s="139"/>
      <c r="D29" s="143" t="n">
        <f aca="false">IF(D28&gt;0,D27/D28,0)</f>
        <v>0</v>
      </c>
      <c r="E29" s="139"/>
      <c r="F29" s="143" t="n">
        <f aca="false">IF(F28&gt;0,F27/F28,0)</f>
        <v>0</v>
      </c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</row>
    <row r="30" customFormat="false" ht="12.75" hidden="false" customHeight="true" outlineLevel="0" collapsed="false">
      <c r="A30" s="141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</row>
    <row r="31" customFormat="false" ht="12.75" hidden="false" customHeight="true" outlineLevel="0" collapsed="false">
      <c r="A31" s="141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</row>
    <row r="32" customFormat="false" ht="12.75" hidden="false" customHeight="true" outlineLevel="0" collapsed="false">
      <c r="A32" s="141" t="s">
        <v>129</v>
      </c>
      <c r="B32" s="139"/>
      <c r="C32" s="142" t="n">
        <f aca="false">SUM(C24:C31)</f>
        <v>0</v>
      </c>
      <c r="D32" s="139"/>
      <c r="E32" s="142" t="n">
        <f aca="false">SUM(E24:E31)</f>
        <v>0</v>
      </c>
      <c r="F32" s="139"/>
      <c r="G32" s="142" t="n">
        <f aca="false">SUM(G24:G31)</f>
        <v>0</v>
      </c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</row>
    <row r="33" customFormat="false" ht="12.75" hidden="false" customHeight="true" outlineLevel="0" collapsed="false">
      <c r="A33" s="141"/>
      <c r="B33" s="139"/>
      <c r="C33" s="142"/>
      <c r="D33" s="139"/>
      <c r="E33" s="142"/>
      <c r="F33" s="139"/>
      <c r="G33" s="142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</row>
    <row r="34" customFormat="false" ht="12.75" hidden="false" customHeight="true" outlineLevel="0" collapsed="false">
      <c r="A34" s="141" t="s">
        <v>47</v>
      </c>
      <c r="B34" s="142"/>
      <c r="C34" s="142" t="n">
        <v>0</v>
      </c>
      <c r="D34" s="142"/>
      <c r="E34" s="142" t="n">
        <v>0</v>
      </c>
      <c r="F34" s="142"/>
      <c r="G34" s="142" t="n">
        <v>0</v>
      </c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</row>
    <row r="35" customFormat="false" ht="12.75" hidden="false" customHeight="true" outlineLevel="0" collapsed="false">
      <c r="A35" s="141"/>
      <c r="B35" s="142"/>
      <c r="C35" s="142"/>
      <c r="D35" s="142"/>
      <c r="E35" s="142"/>
      <c r="F35" s="142"/>
      <c r="G35" s="142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</row>
    <row r="36" customFormat="false" ht="12.75" hidden="false" customHeight="true" outlineLevel="0" collapsed="false">
      <c r="A36" s="141" t="s">
        <v>49</v>
      </c>
      <c r="B36" s="142"/>
      <c r="C36" s="142"/>
      <c r="D36" s="142"/>
      <c r="E36" s="142"/>
      <c r="F36" s="142"/>
      <c r="G36" s="142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</row>
    <row r="37" customFormat="false" ht="12.75" hidden="false" customHeight="true" outlineLevel="0" collapsed="false">
      <c r="A37" s="141" t="s">
        <v>292</v>
      </c>
      <c r="B37" s="142"/>
      <c r="C37" s="142" t="n">
        <v>300</v>
      </c>
      <c r="D37" s="142"/>
      <c r="E37" s="142" t="n">
        <v>300</v>
      </c>
      <c r="F37" s="142"/>
      <c r="G37" s="142" t="n">
        <v>300</v>
      </c>
      <c r="H37" s="139" t="s">
        <v>293</v>
      </c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</row>
    <row r="38" customFormat="false" ht="12.75" hidden="false" customHeight="true" outlineLevel="0" collapsed="false">
      <c r="A38" s="141" t="s">
        <v>294</v>
      </c>
      <c r="B38" s="142"/>
      <c r="C38" s="142" t="n">
        <v>0</v>
      </c>
      <c r="D38" s="142"/>
      <c r="E38" s="142" t="n">
        <v>0</v>
      </c>
      <c r="F38" s="142"/>
      <c r="G38" s="142" t="n">
        <v>0</v>
      </c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</row>
    <row r="39" customFormat="false" ht="12.75" hidden="false" customHeight="true" outlineLevel="0" collapsed="false">
      <c r="A39" s="141" t="s">
        <v>295</v>
      </c>
      <c r="B39" s="139"/>
      <c r="C39" s="142" t="n">
        <f aca="false">SUM(C37:C38)</f>
        <v>300</v>
      </c>
      <c r="D39" s="139"/>
      <c r="E39" s="142" t="n">
        <f aca="false">SUM(E37:E38)</f>
        <v>300</v>
      </c>
      <c r="F39" s="139"/>
      <c r="G39" s="142" t="n">
        <f aca="false">SUM(G37:G38)</f>
        <v>300</v>
      </c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</row>
    <row r="40" customFormat="false" ht="12.75" hidden="false" customHeight="true" outlineLevel="0" collapsed="false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</row>
    <row r="41" customFormat="false" ht="12.75" hidden="false" customHeight="true" outlineLevel="0" collapsed="false">
      <c r="A41" s="140" t="s">
        <v>296</v>
      </c>
      <c r="B41" s="144"/>
      <c r="C41" s="144"/>
      <c r="D41" s="144"/>
      <c r="E41" s="144"/>
      <c r="F41" s="144"/>
      <c r="G41" s="144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</row>
    <row r="42" customFormat="false" ht="12.75" hidden="false" customHeight="true" outlineLevel="0" collapsed="false">
      <c r="A42" s="139" t="s">
        <v>297</v>
      </c>
      <c r="B42" s="145"/>
      <c r="C42" s="145" t="n">
        <v>0</v>
      </c>
      <c r="D42" s="145"/>
      <c r="E42" s="145" t="n">
        <v>0</v>
      </c>
      <c r="F42" s="145"/>
      <c r="G42" s="145" t="n">
        <v>0</v>
      </c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</row>
    <row r="43" customFormat="false" ht="12.75" hidden="false" customHeight="true" outlineLevel="0" collapsed="false">
      <c r="A43" s="139" t="s">
        <v>37</v>
      </c>
      <c r="B43" s="145"/>
      <c r="C43" s="145" t="s">
        <v>236</v>
      </c>
      <c r="D43" s="145"/>
      <c r="E43" s="145" t="s">
        <v>236</v>
      </c>
      <c r="F43" s="145"/>
      <c r="G43" s="145" t="s">
        <v>236</v>
      </c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</row>
    <row r="44" customFormat="false" ht="12.75" hidden="false" customHeight="true" outlineLevel="0" collapsed="false">
      <c r="A44" s="139" t="s">
        <v>298</v>
      </c>
      <c r="B44" s="145"/>
      <c r="C44" s="145"/>
      <c r="D44" s="145"/>
      <c r="E44" s="145"/>
      <c r="F44" s="145"/>
      <c r="G44" s="145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</row>
    <row r="45" customFormat="false" ht="12.75" hidden="false" customHeight="true" outlineLevel="0" collapsed="false">
      <c r="A45" s="150" t="s">
        <v>237</v>
      </c>
      <c r="B45" s="146"/>
      <c r="C45" s="146" t="n">
        <v>0</v>
      </c>
      <c r="D45" s="146"/>
      <c r="E45" s="146" t="n">
        <v>0</v>
      </c>
      <c r="F45" s="146"/>
      <c r="G45" s="146" t="n">
        <v>0</v>
      </c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</row>
    <row r="46" customFormat="false" ht="12.75" hidden="false" customHeight="true" outlineLevel="0" collapsed="false">
      <c r="A46" s="139" t="s">
        <v>76</v>
      </c>
      <c r="B46" s="145"/>
      <c r="C46" s="145"/>
      <c r="D46" s="145"/>
      <c r="E46" s="145"/>
      <c r="F46" s="145"/>
      <c r="G46" s="145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</row>
    <row r="47" customFormat="false" ht="12.75" hidden="false" customHeight="true" outlineLevel="0" collapsed="false">
      <c r="A47" s="150" t="s">
        <v>240</v>
      </c>
      <c r="B47" s="145"/>
      <c r="C47" s="145" t="n">
        <v>1</v>
      </c>
      <c r="D47" s="145"/>
      <c r="E47" s="145" t="n">
        <v>12</v>
      </c>
      <c r="F47" s="145"/>
      <c r="G47" s="145" t="n">
        <v>20</v>
      </c>
      <c r="H47" s="139" t="s">
        <v>299</v>
      </c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</row>
    <row r="48" customFormat="false" ht="12.75" hidden="false" customHeight="true" outlineLevel="0" collapsed="false">
      <c r="A48" s="150" t="s">
        <v>242</v>
      </c>
      <c r="B48" s="146"/>
      <c r="C48" s="146" t="n">
        <v>23</v>
      </c>
      <c r="D48" s="146"/>
      <c r="E48" s="146" t="n">
        <v>23</v>
      </c>
      <c r="F48" s="146"/>
      <c r="G48" s="146" t="n">
        <v>23</v>
      </c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</row>
    <row r="49" customFormat="false" ht="12.75" hidden="false" customHeight="true" outlineLevel="0" collapsed="false">
      <c r="A49" s="150" t="s">
        <v>139</v>
      </c>
      <c r="B49" s="145"/>
      <c r="C49" s="145" t="n">
        <f aca="false">C47*C48</f>
        <v>23</v>
      </c>
      <c r="D49" s="145"/>
      <c r="E49" s="145" t="n">
        <f aca="false">E47*E48</f>
        <v>276</v>
      </c>
      <c r="F49" s="145"/>
      <c r="G49" s="145" t="n">
        <f aca="false">G47*G48</f>
        <v>460</v>
      </c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</row>
    <row r="50" customFormat="false" ht="12.75" hidden="false" customHeight="true" outlineLevel="0" collapsed="false">
      <c r="A50" s="139"/>
      <c r="B50" s="145"/>
      <c r="C50" s="145"/>
      <c r="D50" s="145"/>
      <c r="E50" s="145"/>
      <c r="F50" s="145"/>
      <c r="G50" s="145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</row>
    <row r="51" customFormat="false" ht="12.75" hidden="false" customHeight="true" outlineLevel="0" collapsed="false">
      <c r="A51" s="139"/>
      <c r="B51" s="145"/>
      <c r="C51" s="145"/>
      <c r="D51" s="145"/>
      <c r="E51" s="145"/>
      <c r="F51" s="145"/>
      <c r="G51" s="145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</row>
    <row r="52" customFormat="false" ht="12.75" hidden="false" customHeight="true" outlineLevel="0" collapsed="false">
      <c r="A52" s="139" t="s">
        <v>78</v>
      </c>
      <c r="B52" s="145"/>
      <c r="C52" s="145"/>
      <c r="D52" s="145"/>
      <c r="E52" s="145"/>
      <c r="F52" s="145"/>
      <c r="G52" s="145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</row>
    <row r="53" customFormat="false" ht="12.75" hidden="false" customHeight="true" outlineLevel="0" collapsed="false">
      <c r="A53" s="150" t="s">
        <v>300</v>
      </c>
      <c r="B53" s="145"/>
      <c r="C53" s="145" t="n">
        <v>0</v>
      </c>
      <c r="D53" s="145"/>
      <c r="E53" s="145" t="n">
        <v>0</v>
      </c>
      <c r="F53" s="145"/>
      <c r="G53" s="145" t="n">
        <v>0</v>
      </c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</row>
    <row r="54" customFormat="false" ht="12.75" hidden="false" customHeight="true" outlineLevel="0" collapsed="false">
      <c r="A54" s="150" t="s">
        <v>301</v>
      </c>
      <c r="B54" s="145"/>
      <c r="C54" s="145" t="n">
        <v>0</v>
      </c>
      <c r="D54" s="145"/>
      <c r="E54" s="145" t="n">
        <v>0</v>
      </c>
      <c r="F54" s="145"/>
      <c r="G54" s="145" t="n">
        <v>0</v>
      </c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</row>
    <row r="55" customFormat="false" ht="12.75" hidden="false" customHeight="true" outlineLevel="0" collapsed="false">
      <c r="A55" s="150" t="s">
        <v>302</v>
      </c>
      <c r="B55" s="145"/>
      <c r="C55" s="145" t="n">
        <v>200</v>
      </c>
      <c r="D55" s="145"/>
      <c r="E55" s="145" t="n">
        <v>200</v>
      </c>
      <c r="F55" s="145"/>
      <c r="G55" s="145" t="n">
        <v>0</v>
      </c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</row>
    <row r="56" customFormat="false" ht="12.75" hidden="false" customHeight="true" outlineLevel="0" collapsed="false">
      <c r="A56" s="150" t="s">
        <v>113</v>
      </c>
      <c r="B56" s="145"/>
      <c r="C56" s="145" t="n">
        <v>400</v>
      </c>
      <c r="D56" s="145"/>
      <c r="E56" s="145" t="n">
        <v>400</v>
      </c>
      <c r="F56" s="145"/>
      <c r="G56" s="145" t="n">
        <v>400</v>
      </c>
      <c r="H56" s="139" t="s">
        <v>303</v>
      </c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</row>
    <row r="57" customFormat="false" ht="12.75" hidden="false" customHeight="true" outlineLevel="0" collapsed="false">
      <c r="A57" s="150" t="s">
        <v>304</v>
      </c>
      <c r="B57" s="145"/>
      <c r="C57" s="145" t="n">
        <v>3450</v>
      </c>
      <c r="D57" s="145"/>
      <c r="E57" s="145" t="n">
        <v>2800</v>
      </c>
      <c r="F57" s="145"/>
      <c r="G57" s="145" t="n">
        <v>2800</v>
      </c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</row>
    <row r="58" customFormat="false" ht="12.75" hidden="false" customHeight="true" outlineLevel="0" collapsed="false">
      <c r="A58" s="150" t="s">
        <v>139</v>
      </c>
      <c r="B58" s="145"/>
      <c r="C58" s="145" t="n">
        <f aca="false">SUM(C53:C57)</f>
        <v>4050</v>
      </c>
      <c r="D58" s="145"/>
      <c r="E58" s="145" t="n">
        <f aca="false">SUM(E53:E57)</f>
        <v>3400</v>
      </c>
      <c r="F58" s="145"/>
      <c r="G58" s="145" t="n">
        <f aca="false">SUM(G53:G57)</f>
        <v>3200</v>
      </c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</row>
    <row r="59" customFormat="false" ht="12.75" hidden="false" customHeight="true" outlineLevel="0" collapsed="false">
      <c r="A59" s="139"/>
      <c r="B59" s="145"/>
      <c r="C59" s="145"/>
      <c r="D59" s="145"/>
      <c r="E59" s="145"/>
      <c r="F59" s="145"/>
      <c r="G59" s="145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</row>
    <row r="60" customFormat="false" ht="12.75" hidden="false" customHeight="true" outlineLevel="0" collapsed="false">
      <c r="A60" s="139"/>
      <c r="B60" s="145"/>
      <c r="C60" s="145"/>
      <c r="D60" s="145"/>
      <c r="E60" s="145"/>
      <c r="F60" s="145"/>
      <c r="G60" s="145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</row>
    <row r="61" customFormat="false" ht="12.75" hidden="false" customHeight="true" outlineLevel="0" collapsed="false">
      <c r="A61" s="139" t="s">
        <v>45</v>
      </c>
      <c r="B61" s="145"/>
      <c r="C61" s="145"/>
      <c r="D61" s="145"/>
      <c r="E61" s="145"/>
      <c r="F61" s="145"/>
      <c r="G61" s="145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</row>
    <row r="62" customFormat="false" ht="12.75" hidden="false" customHeight="true" outlineLevel="0" collapsed="false">
      <c r="A62" s="141" t="s">
        <v>305</v>
      </c>
      <c r="B62" s="151" t="n">
        <v>0</v>
      </c>
      <c r="C62" s="145"/>
      <c r="D62" s="151" t="n">
        <v>0</v>
      </c>
      <c r="E62" s="145"/>
      <c r="F62" s="151" t="n">
        <v>0</v>
      </c>
      <c r="G62" s="145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</row>
    <row r="63" customFormat="false" ht="12.75" hidden="false" customHeight="true" outlineLevel="0" collapsed="false">
      <c r="A63" s="141" t="s">
        <v>306</v>
      </c>
      <c r="B63" s="142" t="n">
        <v>200</v>
      </c>
      <c r="C63" s="145"/>
      <c r="D63" s="142" t="n">
        <v>200</v>
      </c>
      <c r="E63" s="145"/>
      <c r="F63" s="142" t="n">
        <v>200</v>
      </c>
      <c r="G63" s="145"/>
      <c r="H63" s="139" t="s">
        <v>307</v>
      </c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</row>
    <row r="64" customFormat="false" ht="12.75" hidden="false" customHeight="true" outlineLevel="0" collapsed="false">
      <c r="A64" s="141" t="s">
        <v>308</v>
      </c>
      <c r="B64" s="151" t="n">
        <v>0</v>
      </c>
      <c r="C64" s="145"/>
      <c r="D64" s="151" t="n">
        <v>0</v>
      </c>
      <c r="E64" s="145"/>
      <c r="F64" s="151" t="n">
        <v>0</v>
      </c>
      <c r="G64" s="145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</row>
    <row r="65" customFormat="false" ht="12.75" hidden="false" customHeight="true" outlineLevel="0" collapsed="false">
      <c r="A65" s="141" t="s">
        <v>309</v>
      </c>
      <c r="B65" s="142"/>
      <c r="C65" s="145" t="n">
        <f aca="false">B63*B64</f>
        <v>0</v>
      </c>
      <c r="D65" s="142"/>
      <c r="E65" s="145" t="n">
        <f aca="false">D63*D64</f>
        <v>0</v>
      </c>
      <c r="F65" s="142"/>
      <c r="G65" s="145" t="n">
        <f aca="false">F63*F64</f>
        <v>0</v>
      </c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</row>
    <row r="66" customFormat="false" ht="12.75" hidden="false" customHeight="true" outlineLevel="0" collapsed="false">
      <c r="A66" s="141" t="s">
        <v>310</v>
      </c>
      <c r="B66" s="142" t="n">
        <f aca="false">IF(B62&gt;0,B63/B62,0)</f>
        <v>0</v>
      </c>
      <c r="C66" s="145"/>
      <c r="D66" s="142" t="n">
        <f aca="false">IF(D62&gt;0,D63/D62,0)</f>
        <v>0</v>
      </c>
      <c r="E66" s="145"/>
      <c r="F66" s="142" t="n">
        <f aca="false">IF(F62&gt;0,F63/F62,0)</f>
        <v>0</v>
      </c>
      <c r="G66" s="145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</row>
    <row r="67" customFormat="false" ht="12.75" hidden="false" customHeight="true" outlineLevel="0" collapsed="false">
      <c r="A67" s="141"/>
      <c r="B67" s="139"/>
      <c r="C67" s="145"/>
      <c r="D67" s="139"/>
      <c r="E67" s="145"/>
      <c r="F67" s="139"/>
      <c r="G67" s="145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</row>
    <row r="68" customFormat="false" ht="12.75" hidden="false" customHeight="true" outlineLevel="0" collapsed="false">
      <c r="A68" s="141"/>
      <c r="B68" s="139"/>
      <c r="C68" s="145"/>
      <c r="D68" s="139"/>
      <c r="E68" s="145"/>
      <c r="F68" s="139"/>
      <c r="G68" s="145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</row>
    <row r="69" customFormat="false" ht="12.75" hidden="false" customHeight="true" outlineLevel="0" collapsed="false">
      <c r="A69" s="141" t="s">
        <v>152</v>
      </c>
      <c r="B69" s="139"/>
      <c r="C69" s="145" t="n">
        <f aca="false">SUM(C61:C67)</f>
        <v>0</v>
      </c>
      <c r="D69" s="139"/>
      <c r="E69" s="145" t="n">
        <f aca="false">SUM(E61:E67)</f>
        <v>0</v>
      </c>
      <c r="F69" s="139"/>
      <c r="G69" s="145" t="n">
        <f aca="false">SUM(G61:G67)</f>
        <v>0</v>
      </c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</row>
    <row r="70" customFormat="false" ht="12.75" hidden="false" customHeight="true" outlineLevel="0" collapsed="false">
      <c r="A70" s="139"/>
      <c r="B70" s="145"/>
      <c r="C70" s="145"/>
      <c r="D70" s="145"/>
      <c r="E70" s="145"/>
      <c r="F70" s="145"/>
      <c r="G70" s="145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</row>
    <row r="71" customFormat="false" ht="12.75" hidden="false" customHeight="true" outlineLevel="0" collapsed="false">
      <c r="A71" s="139" t="s">
        <v>47</v>
      </c>
      <c r="B71" s="145"/>
      <c r="C71" s="145" t="n">
        <v>150</v>
      </c>
      <c r="D71" s="145"/>
      <c r="E71" s="145" t="n">
        <v>150</v>
      </c>
      <c r="F71" s="145"/>
      <c r="G71" s="145" t="n">
        <v>150</v>
      </c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</row>
    <row r="72" customFormat="false" ht="12.75" hidden="false" customHeight="true" outlineLevel="0" collapsed="false">
      <c r="A72" s="139"/>
      <c r="B72" s="145"/>
      <c r="C72" s="145"/>
      <c r="D72" s="145"/>
      <c r="E72" s="145"/>
      <c r="F72" s="145"/>
      <c r="G72" s="145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</row>
    <row r="73" customFormat="false" ht="12.75" hidden="false" customHeight="true" outlineLevel="0" collapsed="false">
      <c r="A73" s="139" t="s">
        <v>311</v>
      </c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</row>
    <row r="74" customFormat="false" ht="12.75" hidden="false" customHeight="true" outlineLevel="0" collapsed="false">
      <c r="A74" s="141" t="s">
        <v>278</v>
      </c>
      <c r="B74" s="145"/>
      <c r="C74" s="145" t="n">
        <v>0</v>
      </c>
      <c r="D74" s="145"/>
      <c r="E74" s="145" t="n">
        <v>0</v>
      </c>
      <c r="F74" s="145"/>
      <c r="G74" s="145" t="n">
        <v>0</v>
      </c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</row>
    <row r="75" customFormat="false" ht="12.75" hidden="false" customHeight="true" outlineLevel="0" collapsed="false">
      <c r="A75" s="139" t="s">
        <v>139</v>
      </c>
      <c r="B75" s="145"/>
      <c r="C75" s="145" t="n">
        <f aca="false">SUM(C73:C74)</f>
        <v>0</v>
      </c>
      <c r="D75" s="145"/>
      <c r="E75" s="145" t="n">
        <f aca="false">SUM(E73:E74)</f>
        <v>0</v>
      </c>
      <c r="F75" s="145"/>
      <c r="G75" s="145" t="n">
        <f aca="false">SUM(G73:G74)</f>
        <v>0</v>
      </c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</row>
    <row r="76" customFormat="false" ht="12.75" hidden="false" customHeight="true" outlineLevel="0" collapsed="false">
      <c r="A76" s="139"/>
      <c r="B76" s="145"/>
      <c r="C76" s="145"/>
      <c r="D76" s="145"/>
      <c r="E76" s="145"/>
      <c r="F76" s="145"/>
      <c r="G76" s="145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</row>
    <row r="77" customFormat="false" ht="12.75" hidden="false" customHeight="true" outlineLevel="0" collapsed="false">
      <c r="A77" s="139" t="s">
        <v>49</v>
      </c>
      <c r="B77" s="145"/>
      <c r="C77" s="145"/>
      <c r="D77" s="145"/>
      <c r="E77" s="145"/>
      <c r="F77" s="145"/>
      <c r="G77" s="145"/>
      <c r="H77" s="145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</row>
    <row r="78" customFormat="false" ht="12.75" hidden="false" customHeight="true" outlineLevel="0" collapsed="false">
      <c r="A78" s="141" t="s">
        <v>292</v>
      </c>
      <c r="B78" s="145"/>
      <c r="C78" s="145" t="n">
        <v>300</v>
      </c>
      <c r="D78" s="145"/>
      <c r="E78" s="145" t="n">
        <v>300</v>
      </c>
      <c r="F78" s="145"/>
      <c r="G78" s="145" t="n">
        <v>300</v>
      </c>
      <c r="H78" s="145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</row>
    <row r="79" customFormat="false" ht="12.75" hidden="false" customHeight="true" outlineLevel="0" collapsed="false">
      <c r="A79" s="141" t="s">
        <v>294</v>
      </c>
      <c r="B79" s="145"/>
      <c r="C79" s="145"/>
      <c r="D79" s="145"/>
      <c r="E79" s="145"/>
      <c r="F79" s="145"/>
      <c r="G79" s="145"/>
      <c r="H79" s="145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</row>
    <row r="80" customFormat="false" ht="12.75" hidden="false" customHeight="true" outlineLevel="0" collapsed="false">
      <c r="A80" s="141" t="s">
        <v>139</v>
      </c>
      <c r="B80" s="145"/>
      <c r="C80" s="145" t="n">
        <f aca="false">SUM(C78:C79)</f>
        <v>300</v>
      </c>
      <c r="D80" s="145"/>
      <c r="E80" s="145" t="n">
        <f aca="false">SUM(E78:E79)</f>
        <v>300</v>
      </c>
      <c r="F80" s="145"/>
      <c r="G80" s="145" t="n">
        <f aca="false">SUM(G78:G79)</f>
        <v>300</v>
      </c>
      <c r="H80" s="145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</row>
    <row r="81" customFormat="false" ht="12.75" hidden="false" customHeight="true" outlineLevel="0" collapsed="false">
      <c r="A81" s="139"/>
      <c r="B81" s="145"/>
      <c r="C81" s="145"/>
      <c r="D81" s="145"/>
      <c r="E81" s="145"/>
      <c r="F81" s="145"/>
      <c r="G81" s="145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</row>
    <row r="82" customFormat="false" ht="12.75" hidden="false" customHeight="true" outlineLevel="0" collapsed="false">
      <c r="A82" s="139"/>
      <c r="B82" s="145"/>
      <c r="C82" s="145"/>
      <c r="D82" s="145"/>
      <c r="E82" s="145"/>
      <c r="F82" s="145"/>
      <c r="G82" s="145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</row>
    <row r="83" customFormat="false" ht="12.75" hidden="false" customHeight="true" outlineLevel="0" collapsed="false">
      <c r="A83" s="139" t="s">
        <v>312</v>
      </c>
      <c r="B83" s="145"/>
      <c r="C83" s="145" t="n">
        <v>0</v>
      </c>
      <c r="D83" s="145"/>
      <c r="E83" s="145" t="n">
        <v>0</v>
      </c>
      <c r="F83" s="145"/>
      <c r="G83" s="145" t="n">
        <v>0</v>
      </c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</row>
  </sheetData>
  <sheetProtection sheet="true" password="d89e" objects="true" scenarios="true"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2016-11-02T20:23:20Z</dcterms:created>
  <dc:creator/>
  <dc:description/>
  <dc:language>en-CA</dc:language>
  <cp:lastModifiedBy/>
  <cp:lastPrinted>2017-10-13T21:04:08Z</cp:lastPrinted>
  <dcterms:modified xsi:type="dcterms:W3CDTF">2018-01-28T16:16:38Z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